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S:\Engineering Policy Guide\Forms\"/>
    </mc:Choice>
  </mc:AlternateContent>
  <xr:revisionPtr revIDLastSave="0" documentId="8_{24AA0FC0-80E0-4531-86ED-F8EBF5BD32A2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Cement Cal." sheetId="1" r:id="rId1"/>
    <sheet name="Water Cal." sheetId="2" r:id="rId2"/>
    <sheet name="Agg Cal." sheetId="3" r:id="rId3"/>
    <sheet name="Admixture Cal." sheetId="4" r:id="rId4"/>
    <sheet name="Cal. Check " sheetId="5" r:id="rId5"/>
    <sheet name="Water Settings Graph" sheetId="6" r:id="rId6"/>
    <sheet name="Water Reducer Setting Graph" sheetId="7" r:id="rId7"/>
    <sheet name="Air Entrainment Setting Graph" sheetId="8" r:id="rId8"/>
  </sheets>
  <definedNames>
    <definedName name="_xlnm.Print_Area" localSheetId="3">'Admixture Cal.'!$A$1:$K$52</definedName>
    <definedName name="_xlnm.Print_Area" localSheetId="2">'Agg Cal.'!$A$1:$M$40</definedName>
    <definedName name="_xlnm.Print_Area" localSheetId="0">'Cement Cal.'!$A$1:$H$49</definedName>
    <definedName name="_xlnm.Print_Area" localSheetId="1">'Water Cal.'!$A$1:$M$36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4" l="1"/>
  <c r="F38" i="4" s="1"/>
  <c r="D39" i="4"/>
  <c r="F39" i="4" s="1"/>
  <c r="D40" i="4"/>
  <c r="F40" i="4" s="1"/>
  <c r="D42" i="4"/>
  <c r="F42" i="4" s="1"/>
  <c r="D43" i="4"/>
  <c r="D44" i="4"/>
  <c r="D46" i="4"/>
  <c r="F46" i="4" s="1"/>
  <c r="D47" i="4"/>
  <c r="F47" i="4" s="1"/>
  <c r="D48" i="4"/>
  <c r="D50" i="4"/>
  <c r="D51" i="4"/>
  <c r="F51" i="4" s="1"/>
  <c r="D52" i="4"/>
  <c r="F52" i="4" s="1"/>
  <c r="K7" i="4"/>
  <c r="K6" i="4" s="1"/>
  <c r="D13" i="4"/>
  <c r="F13" i="4" s="1"/>
  <c r="D14" i="4"/>
  <c r="F14" i="4"/>
  <c r="D15" i="4"/>
  <c r="F15" i="4" s="1"/>
  <c r="D17" i="4"/>
  <c r="F17" i="4" s="1"/>
  <c r="N17" i="4"/>
  <c r="D18" i="4"/>
  <c r="F18" i="4" s="1"/>
  <c r="N18" i="4"/>
  <c r="P18" i="4"/>
  <c r="Q18" i="4"/>
  <c r="D19" i="4"/>
  <c r="F19" i="4" s="1"/>
  <c r="N19" i="4"/>
  <c r="D21" i="4"/>
  <c r="F21" i="4" s="1"/>
  <c r="D22" i="4"/>
  <c r="F22" i="4" s="1"/>
  <c r="D23" i="4"/>
  <c r="F23" i="4" s="1"/>
  <c r="D25" i="4"/>
  <c r="F25" i="4" s="1"/>
  <c r="D26" i="4"/>
  <c r="F26" i="4" s="1"/>
  <c r="D27" i="4"/>
  <c r="F27" i="4" s="1"/>
  <c r="K32" i="4"/>
  <c r="K31" i="4" s="1"/>
  <c r="N42" i="4"/>
  <c r="F43" i="4"/>
  <c r="N43" i="4"/>
  <c r="P43" i="4"/>
  <c r="Q43" i="4"/>
  <c r="F44" i="4"/>
  <c r="N44" i="4"/>
  <c r="F48" i="4"/>
  <c r="F50" i="4"/>
  <c r="C9" i="3"/>
  <c r="E9" i="3"/>
  <c r="H9" i="3"/>
  <c r="E14" i="3"/>
  <c r="G14" i="3" s="1"/>
  <c r="E15" i="3"/>
  <c r="G15" i="3" s="1"/>
  <c r="E16" i="3"/>
  <c r="G16" i="3" s="1"/>
  <c r="C27" i="3"/>
  <c r="E27" i="3"/>
  <c r="H27" i="3"/>
  <c r="E32" i="3"/>
  <c r="G32" i="3" s="1"/>
  <c r="E33" i="3"/>
  <c r="G33" i="3"/>
  <c r="E34" i="3"/>
  <c r="G34" i="3" s="1"/>
  <c r="D16" i="1"/>
  <c r="D17" i="1"/>
  <c r="D18" i="1"/>
  <c r="D19" i="1"/>
  <c r="D20" i="1"/>
  <c r="D21" i="1"/>
  <c r="E23" i="1"/>
  <c r="A25" i="1" s="1"/>
  <c r="H23" i="1"/>
  <c r="A28" i="1" s="1"/>
  <c r="C31" i="1"/>
  <c r="J40" i="1"/>
  <c r="K40" i="1" s="1"/>
  <c r="D13" i="2" s="1"/>
  <c r="J41" i="1"/>
  <c r="K41" i="1"/>
  <c r="D15" i="2" s="1"/>
  <c r="F5" i="2"/>
  <c r="J5" i="2"/>
  <c r="D7" i="2"/>
  <c r="A8" i="2"/>
  <c r="D8" i="2"/>
  <c r="J8" i="2"/>
  <c r="D9" i="2"/>
  <c r="A10" i="2"/>
  <c r="D10" i="2"/>
  <c r="J10" i="2"/>
  <c r="A13" i="2"/>
  <c r="A15" i="2"/>
  <c r="A17" i="2"/>
  <c r="F22" i="2"/>
  <c r="H22" i="2" s="1"/>
  <c r="F23" i="2"/>
  <c r="H23" i="2" s="1"/>
  <c r="F24" i="2"/>
  <c r="H24" i="2" s="1"/>
  <c r="N24" i="2"/>
  <c r="N25" i="2"/>
  <c r="P25" i="2"/>
  <c r="F26" i="2"/>
  <c r="H26" i="2" s="1"/>
  <c r="N26" i="2"/>
  <c r="F27" i="2"/>
  <c r="H27" i="2" s="1"/>
  <c r="F28" i="2"/>
  <c r="H28" i="2" s="1"/>
  <c r="F30" i="2"/>
  <c r="H30" i="2" s="1"/>
  <c r="F31" i="2"/>
  <c r="H31" i="2" s="1"/>
  <c r="F32" i="2"/>
  <c r="H32" i="2" s="1"/>
  <c r="F34" i="2"/>
  <c r="H34" i="2" s="1"/>
  <c r="F35" i="2"/>
  <c r="H35" i="2" s="1"/>
  <c r="F36" i="2"/>
  <c r="H36" i="2" s="1"/>
  <c r="G15" i="2" l="1"/>
  <c r="L15" i="2" s="1"/>
  <c r="G13" i="2"/>
  <c r="L13" i="2" s="1"/>
  <c r="K33" i="4"/>
  <c r="J27" i="3"/>
  <c r="L28" i="3" s="1"/>
  <c r="L10" i="2"/>
  <c r="L8" i="2"/>
  <c r="E17" i="2" s="1"/>
  <c r="I17" i="2" s="1"/>
  <c r="J9" i="3"/>
  <c r="L10" i="3" s="1"/>
  <c r="D23" i="1"/>
  <c r="A26" i="1" s="1"/>
  <c r="E25" i="1" s="1"/>
  <c r="K8" i="4"/>
  <c r="L26" i="3" l="1"/>
  <c r="A29" i="1"/>
  <c r="E28" i="1" s="1"/>
  <c r="L8" i="3"/>
  <c r="G26" i="4"/>
  <c r="I30" i="2"/>
  <c r="L30" i="2" s="1"/>
  <c r="O26" i="2" s="1"/>
  <c r="G25" i="4"/>
  <c r="H33" i="3"/>
  <c r="I36" i="2"/>
  <c r="L36" i="2" s="1"/>
  <c r="G21" i="4"/>
  <c r="O19" i="4" s="1"/>
  <c r="G39" i="4"/>
  <c r="G47" i="4"/>
  <c r="H16" i="3"/>
  <c r="I26" i="2"/>
  <c r="L26" i="2" s="1"/>
  <c r="I35" i="2"/>
  <c r="L35" i="2" s="1"/>
  <c r="G17" i="4"/>
  <c r="G23" i="4"/>
  <c r="G38" i="4"/>
  <c r="O42" i="4" s="1"/>
  <c r="G46" i="4"/>
  <c r="O44" i="4" s="1"/>
  <c r="G51" i="4"/>
  <c r="H32" i="3"/>
  <c r="I28" i="2"/>
  <c r="L28" i="2" s="1"/>
  <c r="I34" i="2"/>
  <c r="L34" i="2" s="1"/>
  <c r="Q25" i="2" s="1"/>
  <c r="G13" i="4"/>
  <c r="G19" i="4"/>
  <c r="G22" i="4"/>
  <c r="G27" i="4"/>
  <c r="G40" i="4"/>
  <c r="G44" i="4"/>
  <c r="G48" i="4"/>
  <c r="H15" i="3"/>
  <c r="H34" i="3"/>
  <c r="I24" i="2"/>
  <c r="L24" i="2" s="1"/>
  <c r="I27" i="2"/>
  <c r="L27" i="2" s="1"/>
  <c r="F4" i="4"/>
  <c r="E4" i="3"/>
  <c r="A31" i="1"/>
  <c r="E31" i="1" s="1"/>
  <c r="I4" i="4"/>
  <c r="H4" i="3"/>
  <c r="O17" i="4"/>
  <c r="O25" i="2"/>
  <c r="I32" i="2" l="1"/>
  <c r="L32" i="2" s="1"/>
  <c r="I22" i="2"/>
  <c r="L22" i="2" s="1"/>
  <c r="O24" i="2" s="1"/>
  <c r="G14" i="4"/>
  <c r="H14" i="3"/>
  <c r="G18" i="4"/>
  <c r="G43" i="4"/>
  <c r="I31" i="2"/>
  <c r="L31" i="2" s="1"/>
  <c r="G42" i="4"/>
  <c r="O43" i="4" s="1"/>
  <c r="I23" i="2"/>
  <c r="L23" i="2" s="1"/>
  <c r="G50" i="4"/>
  <c r="G15" i="4"/>
  <c r="G52" i="4"/>
  <c r="O18" i="4"/>
</calcChain>
</file>

<file path=xl/sharedStrings.xml><?xml version="1.0" encoding="utf-8"?>
<sst xmlns="http://schemas.openxmlformats.org/spreadsheetml/2006/main" count="237" uniqueCount="149">
  <si>
    <t>MISSOURI DEPARTMENT OF TRANSPORTATION</t>
  </si>
  <si>
    <t>PROJECT OPERATIONS</t>
  </si>
  <si>
    <t>MOBILE MIXER CALIBRATION</t>
  </si>
  <si>
    <t>PROJECT NO.:</t>
  </si>
  <si>
    <t>JOB NO.:</t>
  </si>
  <si>
    <t>ROUTE:</t>
  </si>
  <si>
    <t>COUNTY</t>
  </si>
  <si>
    <t>CONTRACTOR:</t>
  </si>
  <si>
    <t>PAGE:</t>
  </si>
  <si>
    <t>DATE:</t>
  </si>
  <si>
    <t>BBRIDGE NO.:</t>
  </si>
  <si>
    <t>MIXER SER. NO.:</t>
  </si>
  <si>
    <t>INSPECTOR:</t>
  </si>
  <si>
    <t>CEMENT CALIBRATION</t>
  </si>
  <si>
    <t>TOTALS</t>
  </si>
  <si>
    <t>TRIAL NO.  (6 REQ'D)</t>
  </si>
  <si>
    <t>TOTAL WT. (LBS.)</t>
  </si>
  <si>
    <t>TARE WT. (LBS.)</t>
  </si>
  <si>
    <t>TARE WT.  (LBS.)</t>
  </si>
  <si>
    <t>NET WT.     (LBS.)</t>
  </si>
  <si>
    <t>NO. OF   COUNTS</t>
  </si>
  <si>
    <t>TIME OF TEST (SEC)</t>
  </si>
  <si>
    <t>TOTAL NO. OF CNTS.</t>
  </si>
  <si>
    <t>TOTAL NET WT. (LBS.)</t>
  </si>
  <si>
    <t>X 94 LBS/SK =</t>
  </si>
  <si>
    <t>CNTS./SK</t>
  </si>
  <si>
    <t>TOTAL TIME (SEC.)</t>
  </si>
  <si>
    <t>SEC./SK</t>
  </si>
  <si>
    <t>CNTS./SK.   X</t>
  </si>
  <si>
    <t>NO. SKS.      =</t>
  </si>
  <si>
    <t>NO. CNTS.</t>
  </si>
  <si>
    <t>WATER CALIBRATION</t>
  </si>
  <si>
    <t>FREE WATER OR LATEX CALIBRATION (± 1% DELIVERY TOLERANCE)</t>
  </si>
  <si>
    <t>Water in Aggregates (moisture correction not used for latex calibration)</t>
  </si>
  <si>
    <t>a.) Fine Aggregate</t>
  </si>
  <si>
    <t>(lb/cu yd)</t>
  </si>
  <si>
    <t>b.) Coarse Aggregate</t>
  </si>
  <si>
    <t>Water in Addmixtures</t>
  </si>
  <si>
    <t>c.) Air Admixture</t>
  </si>
  <si>
    <t>(oz./sk.)</t>
  </si>
  <si>
    <t>(gal./sk. Mix Design)</t>
  </si>
  <si>
    <t>X</t>
  </si>
  <si>
    <t>-</t>
  </si>
  <si>
    <t>% (water dil. ratio)</t>
  </si>
  <si>
    <t>/</t>
  </si>
  <si>
    <t>(lb./gal.)</t>
  </si>
  <si>
    <t>(ozs./sk.)</t>
  </si>
  <si>
    <t>(Sum of A+B+C+D)</t>
  </si>
  <si>
    <t>=</t>
  </si>
  <si>
    <t>gal./sk. (Req'd by Flowmeter)</t>
  </si>
  <si>
    <r>
      <t xml:space="preserve">(sk./cu. Yd.) </t>
    </r>
    <r>
      <rPr>
        <b/>
        <sz val="9"/>
        <rFont val="Arial"/>
        <family val="2"/>
      </rPr>
      <t>=</t>
    </r>
  </si>
  <si>
    <t>gal/sk</t>
  </si>
  <si>
    <r>
      <t xml:space="preserve">(ozs./gal.) </t>
    </r>
    <r>
      <rPr>
        <b/>
        <sz val="9"/>
        <rFont val="Arial"/>
        <family val="2"/>
      </rPr>
      <t>=</t>
    </r>
  </si>
  <si>
    <t>TRIAL NO.</t>
  </si>
  <si>
    <t>NET   WT. (LBS.)</t>
  </si>
  <si>
    <t>TIME   OF   TEST</t>
  </si>
  <si>
    <t>AMT. (LBS/SK)</t>
  </si>
  <si>
    <t>W. M. VERIFICATION</t>
  </si>
  <si>
    <t>FINAL RDG.</t>
  </si>
  <si>
    <t>INITIAL RDG.</t>
  </si>
  <si>
    <t>AMT. (GAL/SK)</t>
  </si>
  <si>
    <t>Verification:</t>
  </si>
  <si>
    <t>AGGREGATE CALIBRATION</t>
  </si>
  <si>
    <t>Aggregate Gate Calibration (± 2%)</t>
  </si>
  <si>
    <t>Fine Agg.:</t>
  </si>
  <si>
    <t>cnts./sk</t>
  </si>
  <si>
    <t>sec./sk.</t>
  </si>
  <si>
    <t>Source:</t>
  </si>
  <si>
    <t>Amt. Req'd by Mix</t>
  </si>
  <si>
    <t>(1 + % MOIST)</t>
  </si>
  <si>
    <r>
      <t xml:space="preserve">(SKS./YD.) </t>
    </r>
    <r>
      <rPr>
        <b/>
        <sz val="8"/>
        <rFont val="Arial"/>
        <family val="2"/>
      </rPr>
      <t>=</t>
    </r>
  </si>
  <si>
    <t xml:space="preserve">amt. Req'd by mix </t>
  </si>
  <si>
    <t>GATE SET.   (IN.)</t>
  </si>
  <si>
    <t>NO.      OF CNTS.</t>
  </si>
  <si>
    <t>Coarse Agg:</t>
  </si>
  <si>
    <t>ADMIXTURE CALIBRATION</t>
  </si>
  <si>
    <t>Water Reducer Admixture Calibration (± 3%)</t>
  </si>
  <si>
    <t>Admixture Name:</t>
  </si>
  <si>
    <t>cnts./sk.</t>
  </si>
  <si>
    <t>Dilution Ratio:</t>
  </si>
  <si>
    <t>Amt. Req'd by Mix:</t>
  </si>
  <si>
    <t>ozs./sk.</t>
  </si>
  <si>
    <t>- 3%</t>
  </si>
  <si>
    <t>+ 3%</t>
  </si>
  <si>
    <t>VALVE SET.</t>
  </si>
  <si>
    <t>MEAS. AMT. (ML.)</t>
  </si>
  <si>
    <t>MEAS. AMT. (OZ.)</t>
  </si>
  <si>
    <t>TIME    OF   TEST</t>
  </si>
  <si>
    <t>CALC. AMT. (OZS/SEC)</t>
  </si>
  <si>
    <t>ACTUAL AMT. (OZ/SK)</t>
  </si>
  <si>
    <t>NUMBER OF COUNTS</t>
  </si>
  <si>
    <t>Air Entraining Admixture Calibration (± 3%)</t>
  </si>
  <si>
    <t>CALIBRATION CHECK</t>
  </si>
  <si>
    <t>TEMP. (°F)</t>
  </si>
  <si>
    <t>SLUMP</t>
  </si>
  <si>
    <t>% AIR</t>
  </si>
  <si>
    <t>YIELD</t>
  </si>
  <si>
    <t>(3/4" MAX.) (4" - 6")</t>
  </si>
  <si>
    <t>(4% - 7%)    (0% - 6.5%)</t>
  </si>
  <si>
    <t>(± 1/8")        (± 1/8")</t>
  </si>
  <si>
    <t>(LOW SLUMP SPECS)</t>
  </si>
  <si>
    <t>(LATEX SPECS)</t>
  </si>
  <si>
    <t>(DECK REPAIRS)</t>
  </si>
  <si>
    <t>REMARKS:</t>
  </si>
  <si>
    <t>- 3%}</t>
  </si>
  <si>
    <t>+ 3%}</t>
  </si>
  <si>
    <t>AMT.  (LBS/SEC)</t>
  </si>
  <si>
    <t>AMT. (LBS/SEC)</t>
  </si>
  <si>
    <t>- 2%}</t>
  </si>
  <si>
    <t>+ 2%}</t>
  </si>
  <si>
    <t>Class</t>
  </si>
  <si>
    <t>Proportions</t>
  </si>
  <si>
    <t>Cement Factor</t>
  </si>
  <si>
    <t>Gal./Sack</t>
  </si>
  <si>
    <t>% Air</t>
  </si>
  <si>
    <t>Mix Design ID</t>
  </si>
  <si>
    <t>Cubic Yard Batch Weights</t>
  </si>
  <si>
    <t>Cement</t>
  </si>
  <si>
    <t>Sand</t>
  </si>
  <si>
    <t>Rock</t>
  </si>
  <si>
    <t>Fly Ash</t>
  </si>
  <si>
    <t>Dry Yield</t>
  </si>
  <si>
    <t>Excess Mortar</t>
  </si>
  <si>
    <t>Low Slump</t>
  </si>
  <si>
    <t>Graph Data</t>
  </si>
  <si>
    <t>Water Setting</t>
  </si>
  <si>
    <t>Amount (GAL./SK.)</t>
  </si>
  <si>
    <t>Verification Point</t>
  </si>
  <si>
    <t xml:space="preserve"> </t>
  </si>
  <si>
    <t>FOR 1/3 CU. YD.</t>
  </si>
  <si>
    <t>Absorption</t>
  </si>
  <si>
    <t>(% ABS)</t>
  </si>
  <si>
    <t>(% Eff moist.)</t>
  </si>
  <si>
    <t>(% Effmoist.)</t>
  </si>
  <si>
    <t>Fine Aggregate % Moisture</t>
  </si>
  <si>
    <t>Coarse Aggregate % Moisture</t>
  </si>
  <si>
    <t>% Moisture</t>
  </si>
  <si>
    <t>Air</t>
  </si>
  <si>
    <t>Water Reducer</t>
  </si>
  <si>
    <t>:</t>
  </si>
  <si>
    <t>Ratio</t>
  </si>
  <si>
    <t>Admixture Rates &amp; Ratio</t>
  </si>
  <si>
    <t>Rate</t>
  </si>
  <si>
    <t>Water Reducer Admixture</t>
  </si>
  <si>
    <t>VALVE SETTING</t>
  </si>
  <si>
    <t>Mix Type</t>
  </si>
  <si>
    <t>Mix Types</t>
  </si>
  <si>
    <t>Latex</t>
  </si>
  <si>
    <t>Bridge Deck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</si>
</sst>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49" fontId="1" fillId="0" borderId="0" xfId="0" quotePrefix="1" applyNumberFormat="1" applyFont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/>
    <xf numFmtId="0" fontId="7" fillId="0" borderId="0" xfId="0" applyFont="1"/>
    <xf numFmtId="0" fontId="1" fillId="0" borderId="4" xfId="0" applyFont="1" applyBorder="1"/>
    <xf numFmtId="49" fontId="1" fillId="0" borderId="0" xfId="0" applyNumberFormat="1" applyFont="1"/>
    <xf numFmtId="0" fontId="1" fillId="0" borderId="0" xfId="0" applyFont="1" applyBorder="1"/>
    <xf numFmtId="0" fontId="8" fillId="0" borderId="0" xfId="0" applyFont="1"/>
    <xf numFmtId="0" fontId="1" fillId="0" borderId="5" xfId="0" applyFont="1" applyBorder="1"/>
    <xf numFmtId="49" fontId="1" fillId="0" borderId="0" xfId="0" applyNumberFormat="1" applyFont="1" applyAlignment="1">
      <alignment horizontal="right"/>
    </xf>
    <xf numFmtId="164" fontId="0" fillId="0" borderId="2" xfId="0" applyNumberForma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2" fontId="1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64" fontId="1" fillId="0" borderId="1" xfId="0" applyNumberFormat="1" applyFont="1" applyBorder="1"/>
    <xf numFmtId="164" fontId="1" fillId="5" borderId="1" xfId="0" applyNumberFormat="1" applyFont="1" applyFill="1" applyBorder="1"/>
    <xf numFmtId="164" fontId="1" fillId="5" borderId="4" xfId="0" applyNumberFormat="1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7" borderId="2" xfId="0" applyFon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164" fontId="1" fillId="0" borderId="0" xfId="0" applyNumberFormat="1" applyFont="1"/>
    <xf numFmtId="0" fontId="1" fillId="8" borderId="1" xfId="0" applyFont="1" applyFill="1" applyBorder="1"/>
    <xf numFmtId="0" fontId="0" fillId="0" borderId="3" xfId="0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9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0" fillId="0" borderId="0" xfId="0" applyBorder="1"/>
    <xf numFmtId="164" fontId="0" fillId="5" borderId="0" xfId="0" applyNumberForma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9" fillId="0" borderId="2" xfId="0" applyFont="1" applyBorder="1"/>
    <xf numFmtId="0" fontId="2" fillId="12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13" borderId="6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4" fillId="13" borderId="0" xfId="0" applyFont="1" applyFill="1" applyAlignment="1">
      <alignment horizontal="center"/>
    </xf>
    <xf numFmtId="0" fontId="1" fillId="0" borderId="0" xfId="0" applyFont="1" applyBorder="1" applyAlignment="1"/>
    <xf numFmtId="0" fontId="1" fillId="0" borderId="6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4" fillId="13" borderId="6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3" borderId="7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0" fontId="1" fillId="13" borderId="0" xfId="0" applyFont="1" applyFill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WATER SETTINGS VS. AMOUNT</a:t>
            </a:r>
          </a:p>
        </c:rich>
      </c:tx>
      <c:layout>
        <c:manualLayout>
          <c:xMode val="edge"/>
          <c:yMode val="edge"/>
          <c:x val="0.35849056603773582"/>
          <c:y val="1.9575856443719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01331853496123E-2"/>
          <c:y val="0.12234910277324634"/>
          <c:w val="0.90011098779134269"/>
          <c:h val="0.7716150081566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'Water Cal.'!$O$23</c:f>
              <c:strCache>
                <c:ptCount val="1"/>
                <c:pt idx="0">
                  <c:v>Amount (GAL./SK.)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'Water Cal.'!$N$24:$N$26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'Water Cal.'!$O$24:$O$26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AC-4E56-88BB-5F0D8F1D56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02632576"/>
        <c:axId val="202630656"/>
      </c:scatterChart>
      <c:valAx>
        <c:axId val="20263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SETTINGS</a:t>
                </a:r>
              </a:p>
            </c:rich>
          </c:tx>
          <c:layout>
            <c:manualLayout>
              <c:xMode val="edge"/>
              <c:yMode val="edge"/>
              <c:x val="0.46170921198668147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30656"/>
        <c:crosses val="autoZero"/>
        <c:crossBetween val="midCat"/>
      </c:valAx>
      <c:valAx>
        <c:axId val="20263065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AMOUNT (GAL./SK.)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02936378466557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32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Water Reducer Setting vs Oz/Sk</a:t>
            </a:r>
          </a:p>
        </c:rich>
      </c:tx>
      <c:layout>
        <c:manualLayout>
          <c:xMode val="edge"/>
          <c:yMode val="edge"/>
          <c:x val="0.36182019977802454"/>
          <c:y val="1.9575856443719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92674805771399E-2"/>
          <c:y val="0.12234910277324634"/>
          <c:w val="0.91231964483906758"/>
          <c:h val="0.7716150081566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'Admixture Cal.'!$O$16</c:f>
              <c:strCache>
                <c:ptCount val="1"/>
                <c:pt idx="0">
                  <c:v>Amount (GAL./SK.)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'Admixture Cal.'!$N$17:$N$19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'Admixture Cal.'!$O$17:$O$19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E4-4090-88B5-DF88912A18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5437568"/>
        <c:axId val="55247232"/>
      </c:scatterChart>
      <c:valAx>
        <c:axId val="55437568"/>
        <c:scaling>
          <c:orientation val="minMax"/>
          <c:min val="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Reducer Setting</a:t>
                </a:r>
              </a:p>
            </c:rich>
          </c:tx>
          <c:layout>
            <c:manualLayout>
              <c:xMode val="edge"/>
              <c:yMode val="edge"/>
              <c:x val="0.4406215316315204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47232"/>
        <c:crosses val="autoZero"/>
        <c:crossBetween val="midCat"/>
      </c:valAx>
      <c:valAx>
        <c:axId val="55247232"/>
        <c:scaling>
          <c:orientation val="minMax"/>
          <c:min val="15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Reducer Amount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336052202283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43756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Air Entrainment Setting vs oz/sk</a:t>
            </a:r>
          </a:p>
        </c:rich>
      </c:tx>
      <c:layout>
        <c:manualLayout>
          <c:xMode val="edge"/>
          <c:yMode val="edge"/>
          <c:x val="0.33296337402885695"/>
          <c:y val="1.9575856443719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7944535073409471"/>
          <c:w val="0.9089900110987793"/>
          <c:h val="0.71288743882544869"/>
        </c:manualLayout>
      </c:layout>
      <c:scatterChart>
        <c:scatterStyle val="lineMarker"/>
        <c:varyColors val="0"/>
        <c:ser>
          <c:idx val="0"/>
          <c:order val="0"/>
          <c:tx>
            <c:v>Air Entrainment Amount - Linear (Air Entrainment Amount)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'Admixture Cal.'!$N$42:$N$44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'Admixture Cal.'!$O$42:$O$44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04-4271-A6F9-EC1F06024C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5523200"/>
        <c:axId val="55541760"/>
      </c:scatterChart>
      <c:valAx>
        <c:axId val="5552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 Entrainment Setting</a:t>
                </a:r>
              </a:p>
            </c:rich>
          </c:tx>
          <c:layout>
            <c:manualLayout>
              <c:xMode val="edge"/>
              <c:yMode val="edge"/>
              <c:x val="0.44284128745837953"/>
              <c:y val="0.942903752039151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41760"/>
        <c:crosses val="autoZero"/>
        <c:crossBetween val="midCat"/>
      </c:valAx>
      <c:valAx>
        <c:axId val="5554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 Entrainment Amount</a:t>
                </a:r>
              </a:p>
            </c:rich>
          </c:tx>
          <c:layout>
            <c:manualLayout>
              <c:xMode val="edge"/>
              <c:yMode val="edge"/>
              <c:x val="8.8790233074361822E-3"/>
              <c:y val="0.35073409461663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23200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4" workbookViewId="0"/>
  </sheetViews>
  <pageMargins left="0.75" right="0.75" top="1" bottom="1" header="0.5" footer="0.5"/>
  <pageSetup orientation="landscape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4" workbookViewId="0"/>
  </sheetViews>
  <pageMargins left="0.75" right="0.75" top="1" bottom="1" header="0.5" footer="0.5"/>
  <pageSetup orientation="landscape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4" workbookViewId="0"/>
  </sheetViews>
  <pageMargins left="0.75" right="0.75" top="1" bottom="1" header="0.5" footer="0.5"/>
  <pageSetup orientation="landscape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workbookViewId="0">
      <selection activeCell="H37" sqref="H37"/>
    </sheetView>
  </sheetViews>
  <sheetFormatPr defaultRowHeight="12.75" x14ac:dyDescent="0.2"/>
  <cols>
    <col min="1" max="4" width="15.7109375" customWidth="1"/>
    <col min="5" max="5" width="13" customWidth="1"/>
    <col min="6" max="6" width="1.85546875" customWidth="1"/>
    <col min="7" max="7" width="0.85546875" customWidth="1"/>
    <col min="8" max="8" width="16.140625" customWidth="1"/>
    <col min="18" max="18" width="18" customWidth="1"/>
  </cols>
  <sheetData>
    <row r="1" spans="1:18" x14ac:dyDescent="0.2">
      <c r="A1" s="91" t="s">
        <v>0</v>
      </c>
      <c r="B1" s="91"/>
      <c r="C1" s="91"/>
      <c r="D1" s="91"/>
      <c r="E1" s="91"/>
      <c r="F1" s="91"/>
      <c r="G1" s="91"/>
      <c r="H1" s="91"/>
    </row>
    <row r="2" spans="1:18" x14ac:dyDescent="0.2">
      <c r="A2" s="91" t="s">
        <v>1</v>
      </c>
      <c r="B2" s="91"/>
      <c r="C2" s="91"/>
      <c r="D2" s="91"/>
      <c r="E2" s="91"/>
      <c r="F2" s="91"/>
      <c r="G2" s="91"/>
      <c r="H2" s="91"/>
      <c r="R2" t="s">
        <v>146</v>
      </c>
    </row>
    <row r="3" spans="1:18" x14ac:dyDescent="0.2">
      <c r="A3" s="91" t="s">
        <v>2</v>
      </c>
      <c r="B3" s="91"/>
      <c r="C3" s="91"/>
      <c r="D3" s="91"/>
      <c r="E3" s="91"/>
      <c r="F3" s="91"/>
      <c r="G3" s="91"/>
      <c r="H3" s="91"/>
      <c r="R3" t="s">
        <v>123</v>
      </c>
    </row>
    <row r="4" spans="1:18" x14ac:dyDescent="0.2">
      <c r="R4" t="s">
        <v>147</v>
      </c>
    </row>
    <row r="5" spans="1:18" x14ac:dyDescent="0.2">
      <c r="A5" s="83" t="s">
        <v>145</v>
      </c>
      <c r="B5" s="84" t="s">
        <v>123</v>
      </c>
      <c r="C5" s="66"/>
      <c r="D5" s="3"/>
      <c r="E5" s="66"/>
      <c r="F5" s="66"/>
      <c r="G5" s="66"/>
      <c r="H5" s="3"/>
      <c r="R5" t="s">
        <v>148</v>
      </c>
    </row>
    <row r="7" spans="1:18" x14ac:dyDescent="0.2">
      <c r="A7" s="4" t="s">
        <v>3</v>
      </c>
      <c r="E7" s="4" t="s">
        <v>8</v>
      </c>
      <c r="F7" s="4"/>
      <c r="G7" s="4"/>
      <c r="H7" s="11">
        <v>1</v>
      </c>
    </row>
    <row r="8" spans="1:18" x14ac:dyDescent="0.2">
      <c r="A8" s="4" t="s">
        <v>4</v>
      </c>
      <c r="E8" s="4" t="s">
        <v>9</v>
      </c>
      <c r="F8" s="4"/>
      <c r="G8" s="4"/>
    </row>
    <row r="9" spans="1:18" x14ac:dyDescent="0.2">
      <c r="A9" s="4" t="s">
        <v>5</v>
      </c>
      <c r="E9" s="4" t="s">
        <v>10</v>
      </c>
      <c r="F9" s="4"/>
      <c r="G9" s="4"/>
    </row>
    <row r="10" spans="1:18" x14ac:dyDescent="0.2">
      <c r="A10" s="4" t="s">
        <v>6</v>
      </c>
      <c r="E10" s="4" t="s">
        <v>11</v>
      </c>
      <c r="F10" s="4"/>
      <c r="G10" s="4"/>
    </row>
    <row r="11" spans="1:18" x14ac:dyDescent="0.2">
      <c r="A11" s="4" t="s">
        <v>7</v>
      </c>
      <c r="E11" s="4" t="s">
        <v>12</v>
      </c>
      <c r="F11" s="4"/>
      <c r="G11" s="4"/>
    </row>
    <row r="13" spans="1:18" x14ac:dyDescent="0.2">
      <c r="A13" s="88" t="s">
        <v>13</v>
      </c>
      <c r="B13" s="89"/>
      <c r="C13" s="89"/>
      <c r="D13" s="89"/>
      <c r="E13" s="89"/>
      <c r="F13" s="89"/>
      <c r="G13" s="89"/>
      <c r="H13" s="90"/>
    </row>
    <row r="15" spans="1:18" ht="24.75" customHeight="1" x14ac:dyDescent="0.2">
      <c r="A15" s="7" t="s">
        <v>15</v>
      </c>
      <c r="B15" s="8" t="s">
        <v>16</v>
      </c>
      <c r="C15" s="8" t="s">
        <v>18</v>
      </c>
      <c r="D15" s="8" t="s">
        <v>19</v>
      </c>
      <c r="E15" s="56" t="s">
        <v>20</v>
      </c>
      <c r="F15" s="70"/>
      <c r="G15" s="71"/>
      <c r="H15" s="8" t="s">
        <v>21</v>
      </c>
    </row>
    <row r="16" spans="1:18" x14ac:dyDescent="0.2">
      <c r="A16" s="9">
        <v>1</v>
      </c>
      <c r="B16" s="26"/>
      <c r="C16" s="26"/>
      <c r="D16" s="26">
        <f t="shared" ref="D16:D21" si="0">ROUND(B16-C16,1)</f>
        <v>0</v>
      </c>
      <c r="E16" s="69"/>
      <c r="F16" s="72"/>
      <c r="G16" s="73"/>
      <c r="H16" s="26"/>
    </row>
    <row r="17" spans="1:8" x14ac:dyDescent="0.2">
      <c r="A17" s="9">
        <v>2</v>
      </c>
      <c r="B17" s="26"/>
      <c r="C17" s="26"/>
      <c r="D17" s="26">
        <f t="shared" si="0"/>
        <v>0</v>
      </c>
      <c r="E17" s="69"/>
      <c r="F17" s="72"/>
      <c r="G17" s="73"/>
      <c r="H17" s="26"/>
    </row>
    <row r="18" spans="1:8" x14ac:dyDescent="0.2">
      <c r="A18" s="9">
        <v>3</v>
      </c>
      <c r="B18" s="26"/>
      <c r="C18" s="26"/>
      <c r="D18" s="26">
        <f t="shared" si="0"/>
        <v>0</v>
      </c>
      <c r="E18" s="69"/>
      <c r="F18" s="72"/>
      <c r="G18" s="73"/>
      <c r="H18" s="26"/>
    </row>
    <row r="19" spans="1:8" x14ac:dyDescent="0.2">
      <c r="A19" s="9">
        <v>4</v>
      </c>
      <c r="B19" s="26"/>
      <c r="C19" s="26"/>
      <c r="D19" s="26">
        <f t="shared" si="0"/>
        <v>0</v>
      </c>
      <c r="E19" s="69"/>
      <c r="F19" s="72"/>
      <c r="G19" s="73"/>
      <c r="H19" s="26"/>
    </row>
    <row r="20" spans="1:8" x14ac:dyDescent="0.2">
      <c r="A20" s="9">
        <v>5</v>
      </c>
      <c r="B20" s="26"/>
      <c r="C20" s="26"/>
      <c r="D20" s="26">
        <f t="shared" si="0"/>
        <v>0</v>
      </c>
      <c r="E20" s="69"/>
      <c r="F20" s="72"/>
      <c r="G20" s="73"/>
      <c r="H20" s="26"/>
    </row>
    <row r="21" spans="1:8" x14ac:dyDescent="0.2">
      <c r="A21" s="9">
        <v>6</v>
      </c>
      <c r="B21" s="26"/>
      <c r="C21" s="26"/>
      <c r="D21" s="26">
        <f t="shared" si="0"/>
        <v>0</v>
      </c>
      <c r="E21" s="69"/>
      <c r="F21" s="72"/>
      <c r="G21" s="73"/>
      <c r="H21" s="26"/>
    </row>
    <row r="22" spans="1:8" x14ac:dyDescent="0.2">
      <c r="A22" s="5"/>
      <c r="B22" s="26"/>
      <c r="C22" s="26"/>
      <c r="D22" s="26"/>
      <c r="E22" s="69"/>
      <c r="F22" s="72"/>
      <c r="G22" s="73"/>
      <c r="H22" s="26"/>
    </row>
    <row r="23" spans="1:8" x14ac:dyDescent="0.2">
      <c r="A23" s="88" t="s">
        <v>14</v>
      </c>
      <c r="B23" s="89"/>
      <c r="C23" s="90"/>
      <c r="D23" s="28">
        <f>SUM(D16:D21)</f>
        <v>0</v>
      </c>
      <c r="E23" s="74">
        <f>SUM(E16:E21)</f>
        <v>0</v>
      </c>
      <c r="F23" s="75"/>
      <c r="G23" s="76"/>
      <c r="H23" s="29">
        <f>SUM(H16:H21)</f>
        <v>0</v>
      </c>
    </row>
    <row r="25" spans="1:8" x14ac:dyDescent="0.2">
      <c r="A25" s="30">
        <f>E23</f>
        <v>0</v>
      </c>
      <c r="B25" s="10" t="s">
        <v>22</v>
      </c>
      <c r="C25" s="2"/>
      <c r="D25" s="12" t="s">
        <v>24</v>
      </c>
      <c r="E25" s="33" t="e">
        <f>ROUND((A25/A26)*94,1)</f>
        <v>#DIV/0!</v>
      </c>
      <c r="F25" s="67"/>
      <c r="G25" s="67"/>
      <c r="H25" s="11" t="s">
        <v>25</v>
      </c>
    </row>
    <row r="26" spans="1:8" x14ac:dyDescent="0.2">
      <c r="A26" s="31">
        <f>D23</f>
        <v>0</v>
      </c>
      <c r="B26" s="11" t="s">
        <v>23</v>
      </c>
    </row>
    <row r="28" spans="1:8" x14ac:dyDescent="0.2">
      <c r="A28" s="32">
        <f>H23</f>
        <v>0</v>
      </c>
      <c r="B28" s="10" t="s">
        <v>26</v>
      </c>
      <c r="C28" s="2"/>
      <c r="D28" s="12" t="s">
        <v>24</v>
      </c>
      <c r="E28" s="33" t="e">
        <f>ROUND((A28/A29)*94,1)</f>
        <v>#DIV/0!</v>
      </c>
      <c r="F28" s="67"/>
      <c r="G28" s="67"/>
      <c r="H28" s="11" t="s">
        <v>27</v>
      </c>
    </row>
    <row r="29" spans="1:8" x14ac:dyDescent="0.2">
      <c r="A29" s="31">
        <f>D23</f>
        <v>0</v>
      </c>
      <c r="B29" s="11" t="s">
        <v>23</v>
      </c>
    </row>
    <row r="31" spans="1:8" x14ac:dyDescent="0.2">
      <c r="A31" s="34" t="e">
        <f>E25</f>
        <v>#DIV/0!</v>
      </c>
      <c r="B31" s="10" t="s">
        <v>28</v>
      </c>
      <c r="C31" s="50">
        <f>A41</f>
        <v>0</v>
      </c>
      <c r="D31" s="11" t="s">
        <v>29</v>
      </c>
      <c r="E31" s="33" t="e">
        <f>ROUND((A31*C31)/B32,1)</f>
        <v>#DIV/0!</v>
      </c>
      <c r="F31" s="67"/>
      <c r="G31" s="67"/>
      <c r="H31" s="11" t="s">
        <v>30</v>
      </c>
    </row>
    <row r="32" spans="1:8" x14ac:dyDescent="0.2">
      <c r="B32" s="11">
        <v>3</v>
      </c>
      <c r="H32" s="11" t="s">
        <v>129</v>
      </c>
    </row>
    <row r="36" spans="1:11" x14ac:dyDescent="0.2">
      <c r="A36" s="9" t="s">
        <v>115</v>
      </c>
      <c r="B36" s="9" t="s">
        <v>110</v>
      </c>
      <c r="C36" s="9" t="s">
        <v>111</v>
      </c>
      <c r="D36" s="1"/>
      <c r="E36" s="1"/>
      <c r="F36" s="1"/>
      <c r="G36" s="1"/>
      <c r="H36" s="1"/>
    </row>
    <row r="37" spans="1:11" x14ac:dyDescent="0.2">
      <c r="A37" s="9"/>
      <c r="B37" s="9"/>
      <c r="C37" s="9"/>
      <c r="D37" s="1"/>
      <c r="E37" s="1"/>
      <c r="F37" s="1"/>
      <c r="G37" s="1"/>
      <c r="H37" s="1"/>
    </row>
    <row r="38" spans="1:11" x14ac:dyDescent="0.2">
      <c r="A38" s="1"/>
      <c r="B38" s="1"/>
      <c r="C38" s="1"/>
      <c r="D38" s="91" t="s">
        <v>141</v>
      </c>
      <c r="E38" s="91"/>
      <c r="F38" s="91"/>
      <c r="G38" s="91"/>
      <c r="H38" s="91"/>
    </row>
    <row r="39" spans="1:11" x14ac:dyDescent="0.2">
      <c r="A39" s="1"/>
      <c r="B39" s="1"/>
      <c r="C39" s="1"/>
      <c r="E39" s="1" t="s">
        <v>142</v>
      </c>
      <c r="F39" s="68" t="s">
        <v>140</v>
      </c>
      <c r="G39" s="1"/>
    </row>
    <row r="40" spans="1:11" x14ac:dyDescent="0.2">
      <c r="A40" s="9" t="s">
        <v>112</v>
      </c>
      <c r="B40" s="9" t="s">
        <v>113</v>
      </c>
      <c r="C40" s="63" t="s">
        <v>114</v>
      </c>
      <c r="D40" s="62" t="s">
        <v>137</v>
      </c>
      <c r="E40" s="9"/>
      <c r="F40" s="63">
        <v>1</v>
      </c>
      <c r="G40" s="77" t="s">
        <v>139</v>
      </c>
      <c r="H40" s="79">
        <v>1</v>
      </c>
      <c r="J40">
        <f>F40+H40</f>
        <v>2</v>
      </c>
      <c r="K40">
        <f>H40/J40*100</f>
        <v>50</v>
      </c>
    </row>
    <row r="41" spans="1:11" x14ac:dyDescent="0.2">
      <c r="A41" s="49"/>
      <c r="B41" s="9"/>
      <c r="C41" s="63"/>
      <c r="D41" s="62" t="s">
        <v>138</v>
      </c>
      <c r="E41" s="78"/>
      <c r="F41" s="80">
        <v>1</v>
      </c>
      <c r="G41" s="81" t="s">
        <v>139</v>
      </c>
      <c r="H41" s="79">
        <v>3</v>
      </c>
      <c r="J41">
        <f>F41+H41</f>
        <v>4</v>
      </c>
      <c r="K41">
        <f>H41/J41*100</f>
        <v>75</v>
      </c>
    </row>
    <row r="42" spans="1:11" x14ac:dyDescent="0.2">
      <c r="A42" s="1"/>
      <c r="B42" s="1"/>
      <c r="C42" s="1"/>
      <c r="D42" s="64"/>
      <c r="E42" s="65"/>
      <c r="F42" s="65"/>
      <c r="G42" s="65"/>
      <c r="H42" s="65"/>
    </row>
    <row r="43" spans="1:11" x14ac:dyDescent="0.2">
      <c r="A43" s="85" t="s">
        <v>116</v>
      </c>
      <c r="B43" s="86"/>
      <c r="C43" s="86"/>
      <c r="D43" s="87"/>
      <c r="E43" s="11"/>
      <c r="F43" s="11"/>
      <c r="G43" s="11"/>
      <c r="H43" s="11"/>
    </row>
    <row r="44" spans="1:11" x14ac:dyDescent="0.2">
      <c r="A44" s="9" t="s">
        <v>117</v>
      </c>
      <c r="B44" s="9" t="s">
        <v>118</v>
      </c>
      <c r="C44" s="9" t="s">
        <v>119</v>
      </c>
      <c r="D44" s="9" t="s">
        <v>120</v>
      </c>
      <c r="E44" s="63" t="s">
        <v>121</v>
      </c>
      <c r="F44" s="77"/>
      <c r="G44" s="61"/>
      <c r="H44" s="9" t="s">
        <v>122</v>
      </c>
    </row>
    <row r="45" spans="1:11" x14ac:dyDescent="0.2">
      <c r="A45" s="9"/>
      <c r="B45" s="51"/>
      <c r="C45" s="52"/>
      <c r="D45" s="9"/>
      <c r="E45" s="63"/>
      <c r="F45" s="77"/>
      <c r="G45" s="61"/>
      <c r="H45" s="9"/>
    </row>
    <row r="46" spans="1:11" x14ac:dyDescent="0.2">
      <c r="A46" s="57" t="s">
        <v>130</v>
      </c>
      <c r="B46" s="58"/>
      <c r="C46" s="59"/>
    </row>
    <row r="47" spans="1:11" x14ac:dyDescent="0.2">
      <c r="A47" s="57" t="s">
        <v>136</v>
      </c>
      <c r="B47" s="60"/>
      <c r="C47" s="52"/>
    </row>
  </sheetData>
  <sheetProtection password="E935" sheet="1" objects="1" scenarios="1" selectLockedCells="1"/>
  <mergeCells count="7">
    <mergeCell ref="A43:D43"/>
    <mergeCell ref="A23:C23"/>
    <mergeCell ref="A1:H1"/>
    <mergeCell ref="A2:H2"/>
    <mergeCell ref="A3:H3"/>
    <mergeCell ref="A13:H13"/>
    <mergeCell ref="D38:H38"/>
  </mergeCells>
  <phoneticPr fontId="0" type="noConversion"/>
  <dataValidations count="1">
    <dataValidation type="list" allowBlank="1" showInputMessage="1" showErrorMessage="1" sqref="B5" xr:uid="{00000000-0002-0000-0000-000000000000}">
      <formula1>$R$3:$R$6</formula1>
    </dataValidation>
  </dataValidations>
  <pageMargins left="0.75" right="0.21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workbookViewId="0">
      <selection activeCell="G13" sqref="G13"/>
    </sheetView>
  </sheetViews>
  <sheetFormatPr defaultColWidth="9.140625" defaultRowHeight="12.75" x14ac:dyDescent="0.2"/>
  <cols>
    <col min="1" max="7" width="9.140625" style="11"/>
    <col min="8" max="8" width="10" style="11" customWidth="1"/>
    <col min="9" max="10" width="9.140625" style="11"/>
    <col min="11" max="11" width="10.140625" style="11" customWidth="1"/>
    <col min="12" max="13" width="9.140625" style="11"/>
    <col min="14" max="14" width="14.5703125" style="11" customWidth="1"/>
    <col min="15" max="15" width="17.7109375" style="11" customWidth="1"/>
    <col min="16" max="16" width="16.5703125" style="11" customWidth="1"/>
    <col min="17" max="16384" width="9.140625" style="11"/>
  </cols>
  <sheetData>
    <row r="1" spans="1:13" x14ac:dyDescent="0.2">
      <c r="G1" s="13" t="s">
        <v>9</v>
      </c>
      <c r="I1" s="13" t="s">
        <v>8</v>
      </c>
      <c r="J1" s="13">
        <v>2</v>
      </c>
    </row>
    <row r="3" spans="1:13" x14ac:dyDescent="0.2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x14ac:dyDescent="0.2">
      <c r="A4" s="13" t="s">
        <v>32</v>
      </c>
    </row>
    <row r="5" spans="1:13" x14ac:dyDescent="0.2">
      <c r="C5" s="11" t="s">
        <v>134</v>
      </c>
      <c r="F5" s="11">
        <f>'Cement Cal.'!B47</f>
        <v>0</v>
      </c>
      <c r="G5" s="11" t="s">
        <v>135</v>
      </c>
      <c r="J5" s="11">
        <f>'Cement Cal.'!C47</f>
        <v>0</v>
      </c>
    </row>
    <row r="6" spans="1:13" x14ac:dyDescent="0.2">
      <c r="A6" s="13" t="s">
        <v>33</v>
      </c>
    </row>
    <row r="7" spans="1:13" x14ac:dyDescent="0.2">
      <c r="A7" s="11" t="s">
        <v>34</v>
      </c>
      <c r="D7" s="11">
        <f>'Cement Cal.'!B46</f>
        <v>0</v>
      </c>
      <c r="E7" s="15" t="s">
        <v>131</v>
      </c>
    </row>
    <row r="8" spans="1:13" x14ac:dyDescent="0.2">
      <c r="A8" s="6">
        <f>'Cement Cal.'!B45</f>
        <v>0</v>
      </c>
      <c r="B8" s="15" t="s">
        <v>35</v>
      </c>
      <c r="C8" s="1" t="s">
        <v>41</v>
      </c>
      <c r="D8" s="6">
        <f>ROUND('Cement Cal.'!B47-'Cement Cal.'!B46,1)</f>
        <v>0</v>
      </c>
      <c r="E8" s="15" t="s">
        <v>132</v>
      </c>
      <c r="F8" s="1" t="s">
        <v>44</v>
      </c>
      <c r="G8" s="11">
        <v>8.3330000000000002</v>
      </c>
      <c r="H8" s="15" t="s">
        <v>45</v>
      </c>
      <c r="I8" s="1" t="s">
        <v>44</v>
      </c>
      <c r="J8" s="6">
        <f>'Cement Cal.'!A41</f>
        <v>0</v>
      </c>
      <c r="K8" s="15" t="s">
        <v>50</v>
      </c>
      <c r="L8" s="35" t="e">
        <f>ROUND((((A8*D8)/8.33)/J8)/100,2)</f>
        <v>#DIV/0!</v>
      </c>
      <c r="M8" s="11" t="s">
        <v>51</v>
      </c>
    </row>
    <row r="9" spans="1:13" x14ac:dyDescent="0.2">
      <c r="A9" s="11" t="s">
        <v>36</v>
      </c>
      <c r="D9" s="11">
        <f>'Cement Cal.'!C46</f>
        <v>0</v>
      </c>
      <c r="E9" s="15" t="s">
        <v>131</v>
      </c>
    </row>
    <row r="10" spans="1:13" x14ac:dyDescent="0.2">
      <c r="A10" s="6">
        <f>'Cement Cal.'!C45</f>
        <v>0</v>
      </c>
      <c r="B10" s="15" t="s">
        <v>35</v>
      </c>
      <c r="C10" s="1" t="s">
        <v>41</v>
      </c>
      <c r="D10" s="6">
        <f>ROUND('Cement Cal.'!C47-'Cement Cal.'!C46,1)</f>
        <v>0</v>
      </c>
      <c r="E10" s="15" t="s">
        <v>133</v>
      </c>
      <c r="F10" s="1" t="s">
        <v>44</v>
      </c>
      <c r="G10" s="11">
        <v>8.3330000000000002</v>
      </c>
      <c r="H10" s="15" t="s">
        <v>45</v>
      </c>
      <c r="I10" s="1" t="s">
        <v>44</v>
      </c>
      <c r="J10" s="6">
        <f>'Cement Cal.'!A41</f>
        <v>0</v>
      </c>
      <c r="K10" s="15" t="s">
        <v>50</v>
      </c>
      <c r="L10" s="35" t="e">
        <f>ROUND((((A10*D10)/8.33)/J10)/100,2)</f>
        <v>#DIV/0!</v>
      </c>
      <c r="M10" s="11" t="s">
        <v>51</v>
      </c>
    </row>
    <row r="11" spans="1:13" x14ac:dyDescent="0.2">
      <c r="A11" s="11" t="s">
        <v>37</v>
      </c>
    </row>
    <row r="12" spans="1:13" x14ac:dyDescent="0.2">
      <c r="A12" s="11" t="s">
        <v>38</v>
      </c>
      <c r="E12" s="21"/>
    </row>
    <row r="13" spans="1:13" x14ac:dyDescent="0.2">
      <c r="A13" s="6">
        <f>'Cement Cal.'!E40</f>
        <v>0</v>
      </c>
      <c r="B13" s="15" t="s">
        <v>39</v>
      </c>
      <c r="C13" s="1" t="s">
        <v>41</v>
      </c>
      <c r="D13" s="6">
        <f>'Cement Cal.'!K40</f>
        <v>50</v>
      </c>
      <c r="E13" s="15" t="s">
        <v>43</v>
      </c>
      <c r="G13" s="22">
        <f>ROUND((A13*D13)/100,0)</f>
        <v>0</v>
      </c>
      <c r="H13" s="15" t="s">
        <v>46</v>
      </c>
      <c r="I13" s="1" t="s">
        <v>44</v>
      </c>
      <c r="J13" s="11">
        <v>128</v>
      </c>
      <c r="K13" s="15" t="s">
        <v>52</v>
      </c>
      <c r="L13" s="35">
        <f>ROUND(G13/128,2)</f>
        <v>0</v>
      </c>
      <c r="M13" s="11" t="s">
        <v>51</v>
      </c>
    </row>
    <row r="14" spans="1:13" x14ac:dyDescent="0.2">
      <c r="A14" s="11" t="s">
        <v>143</v>
      </c>
      <c r="E14" s="21"/>
    </row>
    <row r="15" spans="1:13" x14ac:dyDescent="0.2">
      <c r="A15" s="6">
        <f>'Cement Cal.'!E41</f>
        <v>0</v>
      </c>
      <c r="B15" s="15" t="s">
        <v>39</v>
      </c>
      <c r="C15" s="1" t="s">
        <v>41</v>
      </c>
      <c r="D15" s="6">
        <f>'Cement Cal.'!K41</f>
        <v>75</v>
      </c>
      <c r="E15" s="15" t="s">
        <v>43</v>
      </c>
      <c r="G15" s="22">
        <f>ROUND((A15*D15)/100,0)</f>
        <v>0</v>
      </c>
      <c r="H15" s="15" t="s">
        <v>46</v>
      </c>
      <c r="I15" s="1" t="s">
        <v>44</v>
      </c>
      <c r="J15" s="11">
        <v>128</v>
      </c>
      <c r="K15" s="15" t="s">
        <v>52</v>
      </c>
      <c r="L15" s="35">
        <f>ROUND(G15/128,2)</f>
        <v>0</v>
      </c>
      <c r="M15" s="11" t="s">
        <v>51</v>
      </c>
    </row>
    <row r="17" spans="1:17" x14ac:dyDescent="0.2">
      <c r="A17" s="6">
        <f>'Cement Cal.'!B41</f>
        <v>0</v>
      </c>
      <c r="B17" s="11" t="s">
        <v>40</v>
      </c>
      <c r="D17" s="1" t="s">
        <v>42</v>
      </c>
      <c r="E17" s="35" t="e">
        <f>SUM(L8,L10,L13,L15)</f>
        <v>#DIV/0!</v>
      </c>
      <c r="F17" s="11" t="s">
        <v>47</v>
      </c>
      <c r="H17" s="16" t="s">
        <v>48</v>
      </c>
      <c r="I17" s="35" t="e">
        <f>ROUND(A17-E17,2)</f>
        <v>#DIV/0!</v>
      </c>
      <c r="J17" s="11" t="s">
        <v>49</v>
      </c>
    </row>
    <row r="19" spans="1:17" x14ac:dyDescent="0.2">
      <c r="A19" s="92" t="s">
        <v>53</v>
      </c>
      <c r="B19" s="92"/>
      <c r="C19" s="92" t="s">
        <v>144</v>
      </c>
      <c r="D19" s="92" t="s">
        <v>16</v>
      </c>
      <c r="E19" s="92" t="s">
        <v>17</v>
      </c>
      <c r="F19" s="92" t="s">
        <v>54</v>
      </c>
      <c r="G19" s="92" t="s">
        <v>55</v>
      </c>
      <c r="H19" s="92" t="s">
        <v>106</v>
      </c>
      <c r="I19" s="92" t="s">
        <v>56</v>
      </c>
      <c r="J19" s="96" t="s">
        <v>57</v>
      </c>
      <c r="K19" s="97"/>
      <c r="L19" s="98"/>
      <c r="M19" s="17"/>
    </row>
    <row r="20" spans="1:17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3" t="s">
        <v>58</v>
      </c>
      <c r="K20" s="93" t="s">
        <v>59</v>
      </c>
      <c r="L20" s="93" t="s">
        <v>60</v>
      </c>
      <c r="M20" s="95"/>
    </row>
    <row r="21" spans="1:17" x14ac:dyDescent="0.2">
      <c r="A21" s="92"/>
      <c r="B21" s="92"/>
      <c r="C21" s="92"/>
      <c r="D21" s="92"/>
      <c r="E21" s="92"/>
      <c r="F21" s="92"/>
      <c r="G21" s="92"/>
      <c r="H21" s="92"/>
      <c r="I21" s="92"/>
      <c r="J21" s="86"/>
      <c r="K21" s="86"/>
      <c r="L21" s="86"/>
      <c r="M21" s="95"/>
    </row>
    <row r="22" spans="1:17" x14ac:dyDescent="0.2">
      <c r="A22" s="9">
        <v>1</v>
      </c>
      <c r="B22" s="9"/>
      <c r="C22" s="9"/>
      <c r="D22" s="9"/>
      <c r="E22" s="9"/>
      <c r="F22" s="36">
        <f>D22-E22</f>
        <v>0</v>
      </c>
      <c r="G22" s="36"/>
      <c r="H22" s="38" t="e">
        <f>ROUND(F22/G22,2)</f>
        <v>#DIV/0!</v>
      </c>
      <c r="I22" s="38" t="e">
        <f>ROUND(H22*'Cement Cal.'!E28,2)</f>
        <v>#DIV/0!</v>
      </c>
      <c r="J22" s="9"/>
      <c r="K22" s="9"/>
      <c r="L22" s="38" t="e">
        <f>ROUND(I22/8.33,2)</f>
        <v>#DIV/0!</v>
      </c>
      <c r="M22" s="18"/>
      <c r="N22" s="91" t="s">
        <v>124</v>
      </c>
      <c r="O22" s="91"/>
      <c r="P22" s="91"/>
    </row>
    <row r="23" spans="1:17" x14ac:dyDescent="0.2">
      <c r="A23" s="9">
        <v>2</v>
      </c>
      <c r="B23" s="9"/>
      <c r="C23" s="9"/>
      <c r="D23" s="9"/>
      <c r="E23" s="9"/>
      <c r="F23" s="36">
        <f>D23-E23</f>
        <v>0</v>
      </c>
      <c r="G23" s="36"/>
      <c r="H23" s="38" t="e">
        <f>ROUND(F23/G23,2)</f>
        <v>#DIV/0!</v>
      </c>
      <c r="I23" s="38" t="e">
        <f>ROUND(H23*'Cement Cal.'!E28,2)</f>
        <v>#DIV/0!</v>
      </c>
      <c r="J23" s="9"/>
      <c r="K23" s="9"/>
      <c r="L23" s="38" t="e">
        <f>ROUND(I23/8.33,2)</f>
        <v>#DIV/0!</v>
      </c>
      <c r="M23" s="18"/>
      <c r="N23" s="1" t="s">
        <v>125</v>
      </c>
      <c r="O23" s="11" t="s">
        <v>126</v>
      </c>
      <c r="P23" s="91" t="s">
        <v>127</v>
      </c>
      <c r="Q23" s="91"/>
    </row>
    <row r="24" spans="1:17" x14ac:dyDescent="0.2">
      <c r="A24" s="9">
        <v>3</v>
      </c>
      <c r="B24" s="9"/>
      <c r="C24" s="9"/>
      <c r="D24" s="9"/>
      <c r="E24" s="9"/>
      <c r="F24" s="36">
        <f>D24-E24</f>
        <v>0</v>
      </c>
      <c r="G24" s="36"/>
      <c r="H24" s="38" t="e">
        <f>ROUND(F24/G24,2)</f>
        <v>#DIV/0!</v>
      </c>
      <c r="I24" s="38" t="e">
        <f>ROUND(H24*'Cement Cal.'!E28,2)</f>
        <v>#DIV/0!</v>
      </c>
      <c r="J24" s="9"/>
      <c r="K24" s="9"/>
      <c r="L24" s="38" t="e">
        <f>ROUND(I24/8.33,2)</f>
        <v>#DIV/0!</v>
      </c>
      <c r="M24" s="18"/>
      <c r="N24" s="11">
        <f>C22</f>
        <v>0</v>
      </c>
      <c r="O24" s="40" t="e">
        <f>AVERAGE(L22:L24)</f>
        <v>#DIV/0!</v>
      </c>
      <c r="P24" s="1" t="s">
        <v>125</v>
      </c>
      <c r="Q24" s="11" t="s">
        <v>126</v>
      </c>
    </row>
    <row r="25" spans="1:17" x14ac:dyDescent="0.2">
      <c r="A25" s="9"/>
      <c r="B25" s="9"/>
      <c r="C25" s="9"/>
      <c r="D25" s="9"/>
      <c r="E25" s="9"/>
      <c r="F25" s="36"/>
      <c r="G25" s="36"/>
      <c r="H25" s="38"/>
      <c r="I25" s="38"/>
      <c r="J25" s="9"/>
      <c r="K25" s="9"/>
      <c r="L25" s="38"/>
      <c r="M25" s="18"/>
      <c r="N25" s="11">
        <f>C26</f>
        <v>0</v>
      </c>
      <c r="O25" s="40" t="e">
        <f>AVERAGE(L26:L28)</f>
        <v>#DIV/0!</v>
      </c>
      <c r="P25" s="11">
        <f>C34</f>
        <v>0</v>
      </c>
      <c r="Q25" s="40" t="e">
        <f>AVERAGE(L34:L36)</f>
        <v>#DIV/0!</v>
      </c>
    </row>
    <row r="26" spans="1:17" x14ac:dyDescent="0.2">
      <c r="A26" s="9">
        <v>1</v>
      </c>
      <c r="B26" s="9"/>
      <c r="C26" s="9"/>
      <c r="D26" s="9"/>
      <c r="E26" s="9"/>
      <c r="F26" s="36">
        <f>D26-E26</f>
        <v>0</v>
      </c>
      <c r="G26" s="36"/>
      <c r="H26" s="38" t="e">
        <f>ROUND(F26/G26,2)</f>
        <v>#DIV/0!</v>
      </c>
      <c r="I26" s="38" t="e">
        <f>ROUND(H26*'Cement Cal.'!E28,2)</f>
        <v>#DIV/0!</v>
      </c>
      <c r="J26" s="9"/>
      <c r="K26" s="9"/>
      <c r="L26" s="38" t="e">
        <f>ROUND(I26/8.33,2)</f>
        <v>#DIV/0!</v>
      </c>
      <c r="M26" s="18"/>
      <c r="N26" s="11">
        <f>C30</f>
        <v>0</v>
      </c>
      <c r="O26" s="40" t="e">
        <f>AVERAGE(L30:L32)</f>
        <v>#DIV/0!</v>
      </c>
    </row>
    <row r="27" spans="1:17" x14ac:dyDescent="0.2">
      <c r="A27" s="9">
        <v>2</v>
      </c>
      <c r="B27" s="9"/>
      <c r="C27" s="9"/>
      <c r="D27" s="9"/>
      <c r="E27" s="9"/>
      <c r="F27" s="36">
        <f>D27-E27</f>
        <v>0</v>
      </c>
      <c r="G27" s="36"/>
      <c r="H27" s="38" t="e">
        <f>ROUND(F27/G27,2)</f>
        <v>#DIV/0!</v>
      </c>
      <c r="I27" s="38" t="e">
        <f>ROUND(H27*'Cement Cal.'!E28,2)</f>
        <v>#DIV/0!</v>
      </c>
      <c r="J27" s="9"/>
      <c r="K27" s="9"/>
      <c r="L27" s="38" t="e">
        <f>ROUND(I27/8.33,2)</f>
        <v>#DIV/0!</v>
      </c>
      <c r="M27" s="18"/>
    </row>
    <row r="28" spans="1:17" x14ac:dyDescent="0.2">
      <c r="A28" s="9">
        <v>3</v>
      </c>
      <c r="B28" s="9"/>
      <c r="C28" s="9"/>
      <c r="D28" s="9"/>
      <c r="E28" s="9"/>
      <c r="F28" s="36">
        <f>D28-E28</f>
        <v>0</v>
      </c>
      <c r="G28" s="36"/>
      <c r="H28" s="38" t="e">
        <f>ROUND(F28/G28,2)</f>
        <v>#DIV/0!</v>
      </c>
      <c r="I28" s="38" t="e">
        <f>ROUND(H28*'Cement Cal.'!E28,2)</f>
        <v>#DIV/0!</v>
      </c>
      <c r="J28" s="9"/>
      <c r="K28" s="9"/>
      <c r="L28" s="38" t="e">
        <f>ROUND(I28/8.33,2)</f>
        <v>#DIV/0!</v>
      </c>
      <c r="M28" s="18"/>
    </row>
    <row r="29" spans="1:17" x14ac:dyDescent="0.2">
      <c r="A29" s="9"/>
      <c r="B29" s="9"/>
      <c r="C29" s="9"/>
      <c r="D29" s="9"/>
      <c r="E29" s="9"/>
      <c r="F29" s="36"/>
      <c r="G29" s="36"/>
      <c r="H29" s="38"/>
      <c r="I29" s="38"/>
      <c r="J29" s="9"/>
      <c r="K29" s="9"/>
      <c r="L29" s="38"/>
      <c r="M29" s="18"/>
    </row>
    <row r="30" spans="1:17" x14ac:dyDescent="0.2">
      <c r="A30" s="9">
        <v>1</v>
      </c>
      <c r="B30" s="9"/>
      <c r="C30" s="9"/>
      <c r="D30" s="9"/>
      <c r="E30" s="9"/>
      <c r="F30" s="36">
        <f>D30-E30</f>
        <v>0</v>
      </c>
      <c r="G30" s="36"/>
      <c r="H30" s="38" t="e">
        <f>ROUND(F30/G30,2)</f>
        <v>#DIV/0!</v>
      </c>
      <c r="I30" s="38" t="e">
        <f>ROUND(H30*'Cement Cal.'!E28,2)</f>
        <v>#DIV/0!</v>
      </c>
      <c r="J30" s="9"/>
      <c r="K30" s="9"/>
      <c r="L30" s="38" t="e">
        <f>ROUND(I30/8.33,2)</f>
        <v>#DIV/0!</v>
      </c>
      <c r="M30" s="18"/>
    </row>
    <row r="31" spans="1:17" x14ac:dyDescent="0.2">
      <c r="A31" s="9">
        <v>2</v>
      </c>
      <c r="B31" s="9"/>
      <c r="C31" s="9"/>
      <c r="D31" s="9"/>
      <c r="E31" s="9"/>
      <c r="F31" s="36">
        <f>D31-E31</f>
        <v>0</v>
      </c>
      <c r="G31" s="36"/>
      <c r="H31" s="38" t="e">
        <f>ROUND(F31/G31,2)</f>
        <v>#DIV/0!</v>
      </c>
      <c r="I31" s="38" t="e">
        <f>ROUND(H31*'Cement Cal.'!E28,2)</f>
        <v>#DIV/0!</v>
      </c>
      <c r="J31" s="9"/>
      <c r="K31" s="9"/>
      <c r="L31" s="38" t="e">
        <f>ROUND(I31/8.33,2)</f>
        <v>#DIV/0!</v>
      </c>
      <c r="M31" s="18"/>
    </row>
    <row r="32" spans="1:17" x14ac:dyDescent="0.2">
      <c r="A32" s="9">
        <v>3</v>
      </c>
      <c r="B32" s="9"/>
      <c r="C32" s="9"/>
      <c r="D32" s="9"/>
      <c r="E32" s="9"/>
      <c r="F32" s="36">
        <f>D32-E32</f>
        <v>0</v>
      </c>
      <c r="G32" s="36"/>
      <c r="H32" s="38" t="e">
        <f>ROUND(F32/G32,2)</f>
        <v>#DIV/0!</v>
      </c>
      <c r="I32" s="38" t="e">
        <f>ROUND(H32*'Cement Cal.'!E28,2)</f>
        <v>#DIV/0!</v>
      </c>
      <c r="J32" s="9"/>
      <c r="K32" s="9"/>
      <c r="L32" s="38" t="e">
        <f>ROUND(I32/8.33,2)</f>
        <v>#DIV/0!</v>
      </c>
      <c r="M32" s="18"/>
    </row>
    <row r="33" spans="1:12" x14ac:dyDescent="0.2">
      <c r="A33" s="13" t="s">
        <v>61</v>
      </c>
      <c r="B33" s="1" t="s">
        <v>128</v>
      </c>
      <c r="C33" s="1"/>
      <c r="D33" s="1"/>
      <c r="E33" s="1"/>
      <c r="F33" s="37"/>
      <c r="G33" s="37"/>
      <c r="H33" s="39"/>
      <c r="I33" s="39"/>
      <c r="J33" s="1"/>
      <c r="K33" s="1"/>
      <c r="L33" s="39"/>
    </row>
    <row r="34" spans="1:12" x14ac:dyDescent="0.2">
      <c r="A34" s="9">
        <v>1</v>
      </c>
      <c r="B34" s="9"/>
      <c r="C34" s="9"/>
      <c r="D34" s="9"/>
      <c r="E34" s="9"/>
      <c r="F34" s="36">
        <f>D34-E34</f>
        <v>0</v>
      </c>
      <c r="G34" s="36"/>
      <c r="H34" s="38" t="e">
        <f>ROUND(F34/G34,2)</f>
        <v>#DIV/0!</v>
      </c>
      <c r="I34" s="38" t="e">
        <f>ROUND(H34*'Cement Cal.'!E28,2)</f>
        <v>#DIV/0!</v>
      </c>
      <c r="J34" s="9"/>
      <c r="K34" s="9"/>
      <c r="L34" s="38" t="e">
        <f>ROUND(I34/8.33,2)</f>
        <v>#DIV/0!</v>
      </c>
    </row>
    <row r="35" spans="1:12" x14ac:dyDescent="0.2">
      <c r="A35" s="9">
        <v>2</v>
      </c>
      <c r="B35" s="9"/>
      <c r="C35" s="9"/>
      <c r="D35" s="9"/>
      <c r="E35" s="9"/>
      <c r="F35" s="36">
        <f>D35-E35</f>
        <v>0</v>
      </c>
      <c r="G35" s="36"/>
      <c r="H35" s="38" t="e">
        <f>ROUND(F35/G35,2)</f>
        <v>#DIV/0!</v>
      </c>
      <c r="I35" s="38" t="e">
        <f>ROUND(H35*'Cement Cal.'!E28,2)</f>
        <v>#DIV/0!</v>
      </c>
      <c r="J35" s="9"/>
      <c r="K35" s="9"/>
      <c r="L35" s="38" t="e">
        <f>ROUND(I35/8.33,2)</f>
        <v>#DIV/0!</v>
      </c>
    </row>
    <row r="36" spans="1:12" x14ac:dyDescent="0.2">
      <c r="A36" s="9">
        <v>3</v>
      </c>
      <c r="B36" s="9"/>
      <c r="C36" s="9"/>
      <c r="D36" s="9"/>
      <c r="E36" s="9"/>
      <c r="F36" s="36">
        <f>D36-E36</f>
        <v>0</v>
      </c>
      <c r="G36" s="36"/>
      <c r="H36" s="38" t="e">
        <f>ROUND(F36/G36,2)</f>
        <v>#DIV/0!</v>
      </c>
      <c r="I36" s="38" t="e">
        <f>ROUND(H36*'Cement Cal.'!E28,2)</f>
        <v>#DIV/0!</v>
      </c>
      <c r="J36" s="9"/>
      <c r="K36" s="9"/>
      <c r="L36" s="38" t="e">
        <f>ROUND(I36/8.33,2)</f>
        <v>#DIV/0!</v>
      </c>
    </row>
  </sheetData>
  <mergeCells count="17">
    <mergeCell ref="A3:M3"/>
    <mergeCell ref="A19:A21"/>
    <mergeCell ref="B19:B21"/>
    <mergeCell ref="C19:C21"/>
    <mergeCell ref="D19:D21"/>
    <mergeCell ref="E19:E21"/>
    <mergeCell ref="F19:F21"/>
    <mergeCell ref="G19:G21"/>
    <mergeCell ref="M20:M21"/>
    <mergeCell ref="J19:L19"/>
    <mergeCell ref="J20:J21"/>
    <mergeCell ref="H19:H21"/>
    <mergeCell ref="I19:I21"/>
    <mergeCell ref="K20:K21"/>
    <mergeCell ref="L20:L21"/>
    <mergeCell ref="N22:P22"/>
    <mergeCell ref="P23:Q23"/>
  </mergeCells>
  <phoneticPr fontId="0" type="noConversion"/>
  <pageMargins left="0.75" right="0.75" top="1" bottom="1" header="0.5" footer="0.5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F32" sqref="F32:F34"/>
    </sheetView>
  </sheetViews>
  <sheetFormatPr defaultColWidth="9.140625" defaultRowHeight="12.75" x14ac:dyDescent="0.2"/>
  <cols>
    <col min="1" max="6" width="9.140625" style="11"/>
    <col min="7" max="7" width="10" style="11" customWidth="1"/>
    <col min="8" max="16384" width="9.140625" style="11"/>
  </cols>
  <sheetData>
    <row r="1" spans="1:13" x14ac:dyDescent="0.2">
      <c r="G1" s="13" t="s">
        <v>9</v>
      </c>
      <c r="I1" s="13" t="s">
        <v>8</v>
      </c>
      <c r="J1" s="13">
        <v>3</v>
      </c>
    </row>
    <row r="3" spans="1:13" x14ac:dyDescent="0.2">
      <c r="A3" s="99" t="s">
        <v>62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 x14ac:dyDescent="0.2">
      <c r="A4" s="13" t="s">
        <v>63</v>
      </c>
      <c r="E4" s="45" t="e">
        <f>'Cement Cal.'!E25</f>
        <v>#DIV/0!</v>
      </c>
      <c r="F4" s="11" t="s">
        <v>65</v>
      </c>
      <c r="H4" s="46" t="e">
        <f>'Cement Cal.'!E28</f>
        <v>#DIV/0!</v>
      </c>
      <c r="I4" s="11" t="s">
        <v>66</v>
      </c>
    </row>
    <row r="6" spans="1:13" x14ac:dyDescent="0.2">
      <c r="A6" s="19" t="s">
        <v>64</v>
      </c>
      <c r="F6" s="19" t="s">
        <v>67</v>
      </c>
    </row>
    <row r="8" spans="1:13" x14ac:dyDescent="0.2">
      <c r="K8" s="25" t="s">
        <v>108</v>
      </c>
      <c r="L8" s="53" t="e">
        <f>J9*0.98</f>
        <v>#DIV/0!</v>
      </c>
    </row>
    <row r="9" spans="1:13" x14ac:dyDescent="0.2">
      <c r="A9" s="11" t="s">
        <v>68</v>
      </c>
      <c r="C9" s="47">
        <f>'Cement Cal.'!B45</f>
        <v>0</v>
      </c>
      <c r="D9" s="1" t="s">
        <v>41</v>
      </c>
      <c r="E9" s="10">
        <f>('Cement Cal.'!B47*0.01)+1</f>
        <v>1</v>
      </c>
      <c r="F9" s="15" t="s">
        <v>69</v>
      </c>
      <c r="G9" s="1" t="s">
        <v>44</v>
      </c>
      <c r="H9" s="48">
        <f>'Cement Cal.'!A41</f>
        <v>0</v>
      </c>
      <c r="I9" s="15" t="s">
        <v>70</v>
      </c>
      <c r="J9" s="44" t="e">
        <f>ROUND(((C9*E9)/H9),1)</f>
        <v>#DIV/0!</v>
      </c>
      <c r="K9" s="11" t="s">
        <v>71</v>
      </c>
    </row>
    <row r="10" spans="1:13" x14ac:dyDescent="0.2">
      <c r="K10" s="25" t="s">
        <v>109</v>
      </c>
      <c r="L10" s="53" t="e">
        <f>J9*1.02</f>
        <v>#DIV/0!</v>
      </c>
    </row>
    <row r="11" spans="1:13" x14ac:dyDescent="0.2">
      <c r="A11" s="92" t="s">
        <v>53</v>
      </c>
      <c r="B11" s="92" t="s">
        <v>72</v>
      </c>
      <c r="C11" s="92" t="s">
        <v>16</v>
      </c>
      <c r="D11" s="92" t="s">
        <v>17</v>
      </c>
      <c r="E11" s="92" t="s">
        <v>54</v>
      </c>
      <c r="F11" s="92" t="s">
        <v>55</v>
      </c>
      <c r="G11" s="92" t="s">
        <v>107</v>
      </c>
      <c r="H11" s="92" t="s">
        <v>56</v>
      </c>
      <c r="I11" s="92" t="s">
        <v>73</v>
      </c>
    </row>
    <row r="12" spans="1:13" x14ac:dyDescent="0.2">
      <c r="A12" s="92"/>
      <c r="B12" s="92"/>
      <c r="C12" s="92"/>
      <c r="D12" s="92"/>
      <c r="E12" s="92"/>
      <c r="F12" s="92"/>
      <c r="G12" s="92"/>
      <c r="H12" s="92"/>
      <c r="I12" s="92"/>
    </row>
    <row r="13" spans="1:13" x14ac:dyDescent="0.2">
      <c r="A13" s="92"/>
      <c r="B13" s="92"/>
      <c r="C13" s="92"/>
      <c r="D13" s="92"/>
      <c r="E13" s="92"/>
      <c r="F13" s="92"/>
      <c r="G13" s="92"/>
      <c r="H13" s="92"/>
      <c r="I13" s="92"/>
    </row>
    <row r="14" spans="1:13" x14ac:dyDescent="0.2">
      <c r="A14" s="9">
        <v>1</v>
      </c>
      <c r="B14" s="9"/>
      <c r="C14" s="36"/>
      <c r="D14" s="36"/>
      <c r="E14" s="36">
        <f>C14-D14</f>
        <v>0</v>
      </c>
      <c r="F14" s="36"/>
      <c r="G14" s="38" t="e">
        <f>ROUND(E14/F14,2)</f>
        <v>#DIV/0!</v>
      </c>
      <c r="H14" s="38" t="e">
        <f>ROUND(G14*'Cement Cal.'!$E$28,2)</f>
        <v>#DIV/0!</v>
      </c>
      <c r="I14" s="36"/>
    </row>
    <row r="15" spans="1:13" x14ac:dyDescent="0.2">
      <c r="A15" s="9">
        <v>2</v>
      </c>
      <c r="B15" s="9"/>
      <c r="C15" s="36"/>
      <c r="D15" s="36"/>
      <c r="E15" s="36">
        <f>C15-D15</f>
        <v>0</v>
      </c>
      <c r="F15" s="36"/>
      <c r="G15" s="38" t="e">
        <f>ROUND(E15/F15,2)</f>
        <v>#DIV/0!</v>
      </c>
      <c r="H15" s="38" t="e">
        <f>ROUND(G15*'Cement Cal.'!$E$28,2)</f>
        <v>#DIV/0!</v>
      </c>
      <c r="I15" s="36"/>
    </row>
    <row r="16" spans="1:13" x14ac:dyDescent="0.2">
      <c r="A16" s="9">
        <v>3</v>
      </c>
      <c r="B16" s="9"/>
      <c r="C16" s="36"/>
      <c r="D16" s="36"/>
      <c r="E16" s="36">
        <f>C16-D16</f>
        <v>0</v>
      </c>
      <c r="F16" s="36"/>
      <c r="G16" s="38" t="e">
        <f>ROUND(E16/F16,2)</f>
        <v>#DIV/0!</v>
      </c>
      <c r="H16" s="38" t="e">
        <f>ROUND(G16*'Cement Cal.'!$E$28,2)</f>
        <v>#DIV/0!</v>
      </c>
      <c r="I16" s="36"/>
    </row>
    <row r="17" spans="1:12" x14ac:dyDescent="0.2">
      <c r="A17" s="6"/>
      <c r="B17" s="9"/>
      <c r="C17" s="36"/>
      <c r="D17" s="36"/>
      <c r="E17" s="36"/>
      <c r="F17" s="36"/>
      <c r="G17" s="9"/>
      <c r="H17" s="9"/>
      <c r="I17" s="36"/>
    </row>
    <row r="18" spans="1:12" x14ac:dyDescent="0.2">
      <c r="A18" s="6"/>
      <c r="B18" s="9"/>
      <c r="C18" s="36"/>
      <c r="D18" s="36"/>
      <c r="E18" s="36"/>
      <c r="F18" s="36"/>
      <c r="G18" s="9"/>
      <c r="H18" s="9"/>
      <c r="I18" s="36"/>
    </row>
    <row r="19" spans="1:12" x14ac:dyDescent="0.2">
      <c r="A19" s="6"/>
      <c r="B19" s="9"/>
      <c r="C19" s="36"/>
      <c r="D19" s="36"/>
      <c r="E19" s="36"/>
      <c r="F19" s="36"/>
      <c r="G19" s="9"/>
      <c r="H19" s="9"/>
      <c r="I19" s="36"/>
    </row>
    <row r="20" spans="1:12" x14ac:dyDescent="0.2">
      <c r="A20" s="6"/>
      <c r="B20" s="9"/>
      <c r="C20" s="36"/>
      <c r="D20" s="36"/>
      <c r="E20" s="36"/>
      <c r="F20" s="36"/>
      <c r="G20" s="9"/>
      <c r="H20" s="9"/>
      <c r="I20" s="36"/>
    </row>
    <row r="21" spans="1:12" x14ac:dyDescent="0.2">
      <c r="A21" s="6"/>
      <c r="B21" s="9"/>
      <c r="C21" s="36"/>
      <c r="D21" s="36"/>
      <c r="E21" s="36"/>
      <c r="F21" s="36"/>
      <c r="G21" s="9"/>
      <c r="H21" s="9"/>
      <c r="I21" s="36"/>
    </row>
    <row r="22" spans="1:12" x14ac:dyDescent="0.2">
      <c r="A22" s="6"/>
      <c r="B22" s="9"/>
      <c r="C22" s="36"/>
      <c r="D22" s="36"/>
      <c r="E22" s="36"/>
      <c r="F22" s="36"/>
      <c r="G22" s="9"/>
      <c r="H22" s="9"/>
      <c r="I22" s="36"/>
    </row>
    <row r="24" spans="1:12" x14ac:dyDescent="0.2">
      <c r="A24" s="19" t="s">
        <v>74</v>
      </c>
      <c r="F24" s="11" t="s">
        <v>67</v>
      </c>
    </row>
    <row r="26" spans="1:12" x14ac:dyDescent="0.2">
      <c r="K26" s="25" t="s">
        <v>108</v>
      </c>
      <c r="L26" s="53" t="e">
        <f>J27*0.98</f>
        <v>#DIV/0!</v>
      </c>
    </row>
    <row r="27" spans="1:12" x14ac:dyDescent="0.2">
      <c r="A27" s="11" t="s">
        <v>68</v>
      </c>
      <c r="C27" s="54">
        <f>'Cement Cal.'!C45</f>
        <v>0</v>
      </c>
      <c r="D27" s="1" t="s">
        <v>41</v>
      </c>
      <c r="E27" s="10">
        <f>('Cement Cal.'!C47*0.01)+1</f>
        <v>1</v>
      </c>
      <c r="F27" s="15" t="s">
        <v>69</v>
      </c>
      <c r="G27" s="1" t="s">
        <v>44</v>
      </c>
      <c r="H27" s="48">
        <f>'Cement Cal.'!A41</f>
        <v>0</v>
      </c>
      <c r="I27" s="15" t="s">
        <v>70</v>
      </c>
      <c r="J27" s="44" t="e">
        <f>ROUND(((C27*E27)/H27),1)</f>
        <v>#DIV/0!</v>
      </c>
      <c r="K27" s="11" t="s">
        <v>71</v>
      </c>
    </row>
    <row r="28" spans="1:12" x14ac:dyDescent="0.2">
      <c r="K28" s="25" t="s">
        <v>109</v>
      </c>
      <c r="L28" s="53" t="e">
        <f>J27*1.02</f>
        <v>#DIV/0!</v>
      </c>
    </row>
    <row r="29" spans="1:12" x14ac:dyDescent="0.2">
      <c r="A29" s="92" t="s">
        <v>53</v>
      </c>
      <c r="B29" s="92" t="s">
        <v>72</v>
      </c>
      <c r="C29" s="92" t="s">
        <v>16</v>
      </c>
      <c r="D29" s="92" t="s">
        <v>17</v>
      </c>
      <c r="E29" s="92" t="s">
        <v>54</v>
      </c>
      <c r="F29" s="92" t="s">
        <v>55</v>
      </c>
      <c r="G29" s="92" t="s">
        <v>107</v>
      </c>
      <c r="H29" s="92" t="s">
        <v>56</v>
      </c>
      <c r="I29" s="92" t="s">
        <v>73</v>
      </c>
    </row>
    <row r="30" spans="1:12" x14ac:dyDescent="0.2">
      <c r="A30" s="92"/>
      <c r="B30" s="92"/>
      <c r="C30" s="92"/>
      <c r="D30" s="92"/>
      <c r="E30" s="92"/>
      <c r="F30" s="92"/>
      <c r="G30" s="92"/>
      <c r="H30" s="92"/>
      <c r="I30" s="92"/>
    </row>
    <row r="31" spans="1:12" x14ac:dyDescent="0.2">
      <c r="A31" s="92"/>
      <c r="B31" s="92"/>
      <c r="C31" s="92"/>
      <c r="D31" s="92"/>
      <c r="E31" s="92"/>
      <c r="F31" s="92"/>
      <c r="G31" s="92"/>
      <c r="H31" s="92"/>
      <c r="I31" s="92"/>
    </row>
    <row r="32" spans="1:12" x14ac:dyDescent="0.2">
      <c r="A32" s="9">
        <v>1</v>
      </c>
      <c r="B32" s="9"/>
      <c r="C32" s="36"/>
      <c r="D32" s="36"/>
      <c r="E32" s="36">
        <f>C32-D32</f>
        <v>0</v>
      </c>
      <c r="F32" s="36"/>
      <c r="G32" s="38" t="e">
        <f>ROUND(E32/F32,2)</f>
        <v>#DIV/0!</v>
      </c>
      <c r="H32" s="38" t="e">
        <f>ROUND(G32*'Cement Cal.'!$E$28,2)</f>
        <v>#DIV/0!</v>
      </c>
      <c r="I32" s="36"/>
    </row>
    <row r="33" spans="1:9" x14ac:dyDescent="0.2">
      <c r="A33" s="9">
        <v>2</v>
      </c>
      <c r="B33" s="9"/>
      <c r="C33" s="36"/>
      <c r="D33" s="36"/>
      <c r="E33" s="36">
        <f>C33-D33</f>
        <v>0</v>
      </c>
      <c r="F33" s="36"/>
      <c r="G33" s="38" t="e">
        <f>ROUND(E33/F33,2)</f>
        <v>#DIV/0!</v>
      </c>
      <c r="H33" s="38" t="e">
        <f>ROUND(G33*'Cement Cal.'!$E$28,2)</f>
        <v>#DIV/0!</v>
      </c>
      <c r="I33" s="36"/>
    </row>
    <row r="34" spans="1:9" x14ac:dyDescent="0.2">
      <c r="A34" s="9">
        <v>3</v>
      </c>
      <c r="B34" s="9"/>
      <c r="C34" s="36"/>
      <c r="D34" s="36"/>
      <c r="E34" s="36">
        <f>C34-D34</f>
        <v>0</v>
      </c>
      <c r="F34" s="36"/>
      <c r="G34" s="38" t="e">
        <f>ROUND(E34/F34,2)</f>
        <v>#DIV/0!</v>
      </c>
      <c r="H34" s="38" t="e">
        <f>ROUND(G34*'Cement Cal.'!$E$28,2)</f>
        <v>#DIV/0!</v>
      </c>
      <c r="I34" s="36"/>
    </row>
    <row r="35" spans="1:9" x14ac:dyDescent="0.2">
      <c r="A35" s="6"/>
      <c r="B35" s="9"/>
      <c r="C35" s="36"/>
      <c r="D35" s="36"/>
      <c r="E35" s="36"/>
      <c r="F35" s="36"/>
      <c r="G35" s="9"/>
      <c r="H35" s="9"/>
      <c r="I35" s="36"/>
    </row>
    <row r="36" spans="1:9" x14ac:dyDescent="0.2">
      <c r="A36" s="6"/>
      <c r="B36" s="9"/>
      <c r="C36" s="36"/>
      <c r="D36" s="36"/>
      <c r="E36" s="36"/>
      <c r="F36" s="36"/>
      <c r="G36" s="9"/>
      <c r="H36" s="9"/>
      <c r="I36" s="36"/>
    </row>
    <row r="37" spans="1:9" x14ac:dyDescent="0.2">
      <c r="A37" s="6"/>
      <c r="B37" s="9"/>
      <c r="C37" s="36"/>
      <c r="D37" s="36"/>
      <c r="E37" s="36"/>
      <c r="F37" s="36"/>
      <c r="G37" s="9"/>
      <c r="H37" s="9"/>
      <c r="I37" s="36"/>
    </row>
    <row r="38" spans="1:9" x14ac:dyDescent="0.2">
      <c r="A38" s="6"/>
      <c r="B38" s="9"/>
      <c r="C38" s="36"/>
      <c r="D38" s="36"/>
      <c r="E38" s="36"/>
      <c r="F38" s="36"/>
      <c r="G38" s="9"/>
      <c r="H38" s="9"/>
      <c r="I38" s="36"/>
    </row>
    <row r="39" spans="1:9" x14ac:dyDescent="0.2">
      <c r="A39" s="6"/>
      <c r="B39" s="9"/>
      <c r="C39" s="36"/>
      <c r="D39" s="36"/>
      <c r="E39" s="36"/>
      <c r="F39" s="36"/>
      <c r="G39" s="9"/>
      <c r="H39" s="9"/>
      <c r="I39" s="36"/>
    </row>
    <row r="40" spans="1:9" x14ac:dyDescent="0.2">
      <c r="A40" s="6"/>
      <c r="B40" s="9"/>
      <c r="C40" s="36"/>
      <c r="D40" s="36"/>
      <c r="E40" s="36"/>
      <c r="F40" s="36"/>
      <c r="G40" s="9"/>
      <c r="H40" s="9"/>
      <c r="I40" s="36"/>
    </row>
  </sheetData>
  <mergeCells count="19">
    <mergeCell ref="A3:M3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A29:A31"/>
    <mergeCell ref="B29:B31"/>
    <mergeCell ref="C29:C31"/>
    <mergeCell ref="D29:D31"/>
    <mergeCell ref="I29:I31"/>
    <mergeCell ref="E29:E31"/>
    <mergeCell ref="F29:F31"/>
    <mergeCell ref="G29:G31"/>
    <mergeCell ref="H29:H31"/>
  </mergeCells>
  <phoneticPr fontId="0" type="noConversion"/>
  <pageMargins left="0.75" right="0.75" top="0.62" bottom="1" header="0.5" footer="0.5"/>
  <pageSetup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2"/>
  <sheetViews>
    <sheetView topLeftCell="A10" workbookViewId="0">
      <selection activeCell="E38" sqref="E38:E52"/>
    </sheetView>
  </sheetViews>
  <sheetFormatPr defaultColWidth="9.140625" defaultRowHeight="12.75" x14ac:dyDescent="0.2"/>
  <cols>
    <col min="1" max="5" width="9.140625" style="11"/>
    <col min="6" max="6" width="10.28515625" style="11" customWidth="1"/>
    <col min="7" max="8" width="9.140625" style="11"/>
    <col min="9" max="9" width="7.5703125" style="11" customWidth="1"/>
    <col min="10" max="10" width="4.85546875" style="11" customWidth="1"/>
    <col min="11" max="11" width="6.140625" style="11" customWidth="1"/>
    <col min="12" max="16384" width="9.140625" style="11"/>
  </cols>
  <sheetData>
    <row r="1" spans="1:17" x14ac:dyDescent="0.2">
      <c r="G1" s="13" t="s">
        <v>9</v>
      </c>
      <c r="I1" s="13" t="s">
        <v>8</v>
      </c>
      <c r="J1" s="13">
        <v>4</v>
      </c>
    </row>
    <row r="3" spans="1:17" x14ac:dyDescent="0.2">
      <c r="A3" s="99" t="s">
        <v>75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  <c r="L3" s="55"/>
      <c r="M3" s="27"/>
    </row>
    <row r="4" spans="1:17" x14ac:dyDescent="0.2">
      <c r="A4" s="13" t="s">
        <v>76</v>
      </c>
      <c r="F4" s="20" t="e">
        <f>'Cement Cal.'!E25</f>
        <v>#DIV/0!</v>
      </c>
      <c r="G4" s="11" t="s">
        <v>78</v>
      </c>
      <c r="I4" s="20" t="e">
        <f>'Cement Cal.'!E28</f>
        <v>#DIV/0!</v>
      </c>
      <c r="J4" s="11" t="s">
        <v>66</v>
      </c>
    </row>
    <row r="6" spans="1:17" x14ac:dyDescent="0.2">
      <c r="J6" s="25" t="s">
        <v>104</v>
      </c>
      <c r="K6" s="11">
        <f>K7*0.97</f>
        <v>0</v>
      </c>
    </row>
    <row r="7" spans="1:17" x14ac:dyDescent="0.2">
      <c r="A7" s="23" t="s">
        <v>77</v>
      </c>
      <c r="F7" s="19"/>
      <c r="H7" s="11" t="s">
        <v>80</v>
      </c>
      <c r="K7" s="10">
        <f>'Cement Cal.'!E41</f>
        <v>0</v>
      </c>
    </row>
    <row r="8" spans="1:17" x14ac:dyDescent="0.2">
      <c r="H8" s="11" t="s">
        <v>81</v>
      </c>
      <c r="J8" s="25" t="s">
        <v>105</v>
      </c>
      <c r="K8" s="11">
        <f>K7*1.03</f>
        <v>0</v>
      </c>
    </row>
    <row r="10" spans="1:17" x14ac:dyDescent="0.2">
      <c r="A10" s="92" t="s">
        <v>53</v>
      </c>
      <c r="B10" s="92" t="s">
        <v>84</v>
      </c>
      <c r="C10" s="92" t="s">
        <v>85</v>
      </c>
      <c r="D10" s="92" t="s">
        <v>86</v>
      </c>
      <c r="E10" s="92" t="s">
        <v>87</v>
      </c>
      <c r="F10" s="92" t="s">
        <v>88</v>
      </c>
      <c r="G10" s="92" t="s">
        <v>89</v>
      </c>
      <c r="H10" s="92" t="s">
        <v>90</v>
      </c>
    </row>
    <row r="11" spans="1:17" x14ac:dyDescent="0.2">
      <c r="A11" s="92"/>
      <c r="B11" s="92"/>
      <c r="C11" s="92"/>
      <c r="D11" s="92"/>
      <c r="E11" s="92"/>
      <c r="F11" s="92"/>
      <c r="G11" s="92"/>
      <c r="H11" s="92"/>
    </row>
    <row r="12" spans="1:17" x14ac:dyDescent="0.2">
      <c r="A12" s="92"/>
      <c r="B12" s="92"/>
      <c r="C12" s="92"/>
      <c r="D12" s="92"/>
      <c r="E12" s="92"/>
      <c r="F12" s="92"/>
      <c r="G12" s="92"/>
      <c r="H12" s="92"/>
    </row>
    <row r="13" spans="1:17" x14ac:dyDescent="0.2">
      <c r="A13" s="9">
        <v>1</v>
      </c>
      <c r="B13" s="9"/>
      <c r="C13" s="9"/>
      <c r="D13" s="82">
        <f>ROUND(C13/29.57,1)</f>
        <v>0</v>
      </c>
      <c r="E13" s="36"/>
      <c r="F13" s="38" t="e">
        <f>ROUND(D13/E13,2)</f>
        <v>#DIV/0!</v>
      </c>
      <c r="G13" s="38" t="e">
        <f>ROUND(F13*'Cement Cal.'!$E$28,2)</f>
        <v>#DIV/0!</v>
      </c>
      <c r="H13" s="9"/>
    </row>
    <row r="14" spans="1:17" x14ac:dyDescent="0.2">
      <c r="A14" s="9">
        <v>2</v>
      </c>
      <c r="B14" s="9"/>
      <c r="C14" s="9"/>
      <c r="D14" s="82">
        <f>ROUND(C14/29.57,1)</f>
        <v>0</v>
      </c>
      <c r="E14" s="36"/>
      <c r="F14" s="38" t="e">
        <f>ROUND(D14/E14,2)</f>
        <v>#DIV/0!</v>
      </c>
      <c r="G14" s="38" t="e">
        <f>ROUND(F14*'Cement Cal.'!$E$28,2)</f>
        <v>#DIV/0!</v>
      </c>
      <c r="H14" s="9"/>
    </row>
    <row r="15" spans="1:17" x14ac:dyDescent="0.2">
      <c r="A15" s="9">
        <v>3</v>
      </c>
      <c r="B15" s="9"/>
      <c r="C15" s="9"/>
      <c r="D15" s="82">
        <f>ROUND(C15/29.57,1)</f>
        <v>0</v>
      </c>
      <c r="E15" s="36"/>
      <c r="F15" s="38" t="e">
        <f>ROUND(D15/E15,2)</f>
        <v>#DIV/0!</v>
      </c>
      <c r="G15" s="38" t="e">
        <f>ROUND(F15*'Cement Cal.'!$E$28,2)</f>
        <v>#DIV/0!</v>
      </c>
      <c r="H15" s="9"/>
      <c r="N15" s="91" t="s">
        <v>124</v>
      </c>
      <c r="O15" s="91"/>
      <c r="P15" s="91"/>
    </row>
    <row r="16" spans="1:17" x14ac:dyDescent="0.2">
      <c r="A16" s="9"/>
      <c r="B16" s="9"/>
      <c r="C16" s="9"/>
      <c r="D16" s="36"/>
      <c r="E16" s="36"/>
      <c r="F16" s="38"/>
      <c r="G16" s="38"/>
      <c r="H16" s="9"/>
      <c r="N16" s="1" t="s">
        <v>125</v>
      </c>
      <c r="O16" s="11" t="s">
        <v>126</v>
      </c>
      <c r="P16" s="91" t="s">
        <v>127</v>
      </c>
      <c r="Q16" s="91"/>
    </row>
    <row r="17" spans="1:17" x14ac:dyDescent="0.2">
      <c r="A17" s="9">
        <v>1</v>
      </c>
      <c r="B17" s="9"/>
      <c r="C17" s="9"/>
      <c r="D17" s="82">
        <f>ROUND(C17/29.57,1)</f>
        <v>0</v>
      </c>
      <c r="E17" s="36"/>
      <c r="F17" s="38" t="e">
        <f>ROUND(D17/E17,2)</f>
        <v>#DIV/0!</v>
      </c>
      <c r="G17" s="38" t="e">
        <f>ROUND(F17*'Cement Cal.'!$E$28,2)</f>
        <v>#DIV/0!</v>
      </c>
      <c r="H17" s="9"/>
      <c r="N17" s="11">
        <f>B13</f>
        <v>0</v>
      </c>
      <c r="O17" s="43" t="e">
        <f>AVERAGE(G13:G15)</f>
        <v>#DIV/0!</v>
      </c>
      <c r="P17" s="1" t="s">
        <v>125</v>
      </c>
      <c r="Q17" s="11" t="s">
        <v>126</v>
      </c>
    </row>
    <row r="18" spans="1:17" x14ac:dyDescent="0.2">
      <c r="A18" s="9">
        <v>2</v>
      </c>
      <c r="B18" s="9"/>
      <c r="C18" s="9"/>
      <c r="D18" s="82">
        <f>ROUND(C18/29.57,1)</f>
        <v>0</v>
      </c>
      <c r="E18" s="36"/>
      <c r="F18" s="38" t="e">
        <f>ROUND(D18/E18,2)</f>
        <v>#DIV/0!</v>
      </c>
      <c r="G18" s="38" t="e">
        <f>ROUND(F18*'Cement Cal.'!$E$28,2)</f>
        <v>#DIV/0!</v>
      </c>
      <c r="H18" s="9"/>
      <c r="N18" s="11">
        <f>B17</f>
        <v>0</v>
      </c>
      <c r="O18" s="43" t="e">
        <f>AVERAGE(G17:G19)</f>
        <v>#DIV/0!</v>
      </c>
      <c r="P18" s="11">
        <f>C27</f>
        <v>0</v>
      </c>
      <c r="Q18" s="40" t="e">
        <f>AVERAGE(L27:L29)</f>
        <v>#DIV/0!</v>
      </c>
    </row>
    <row r="19" spans="1:17" x14ac:dyDescent="0.2">
      <c r="A19" s="9">
        <v>3</v>
      </c>
      <c r="B19" s="9"/>
      <c r="C19" s="9"/>
      <c r="D19" s="82">
        <f>ROUND(C19/29.57,1)</f>
        <v>0</v>
      </c>
      <c r="E19" s="36"/>
      <c r="F19" s="38" t="e">
        <f>ROUND(D19/E19,2)</f>
        <v>#DIV/0!</v>
      </c>
      <c r="G19" s="38" t="e">
        <f>ROUND(F19*'Cement Cal.'!$E$28,2)</f>
        <v>#DIV/0!</v>
      </c>
      <c r="H19" s="9"/>
      <c r="N19" s="11">
        <f>B21</f>
        <v>0</v>
      </c>
      <c r="O19" s="43" t="e">
        <f>AVERAGE(G21:G23)</f>
        <v>#DIV/0!</v>
      </c>
    </row>
    <row r="20" spans="1:17" x14ac:dyDescent="0.2">
      <c r="A20" s="9"/>
      <c r="B20" s="9"/>
      <c r="C20" s="9"/>
      <c r="D20" s="36"/>
      <c r="E20" s="36"/>
      <c r="F20" s="38"/>
      <c r="G20" s="38"/>
      <c r="H20" s="9"/>
    </row>
    <row r="21" spans="1:17" x14ac:dyDescent="0.2">
      <c r="A21" s="9">
        <v>1</v>
      </c>
      <c r="B21" s="9"/>
      <c r="C21" s="9"/>
      <c r="D21" s="82">
        <f>ROUND(C21/29.57,1)</f>
        <v>0</v>
      </c>
      <c r="E21" s="36"/>
      <c r="F21" s="38" t="e">
        <f>ROUND(D21/E21,2)</f>
        <v>#DIV/0!</v>
      </c>
      <c r="G21" s="38" t="e">
        <f>ROUND(F21*'Cement Cal.'!$E$28,2)</f>
        <v>#DIV/0!</v>
      </c>
      <c r="H21" s="9"/>
    </row>
    <row r="22" spans="1:17" x14ac:dyDescent="0.2">
      <c r="A22" s="9">
        <v>2</v>
      </c>
      <c r="B22" s="9"/>
      <c r="C22" s="9"/>
      <c r="D22" s="82">
        <f>ROUND(C22/29.57,1)</f>
        <v>0</v>
      </c>
      <c r="E22" s="36"/>
      <c r="F22" s="38" t="e">
        <f>ROUND(D22/E22,2)</f>
        <v>#DIV/0!</v>
      </c>
      <c r="G22" s="38" t="e">
        <f>ROUND(F22*'Cement Cal.'!$E$28,2)</f>
        <v>#DIV/0!</v>
      </c>
      <c r="H22" s="9"/>
    </row>
    <row r="23" spans="1:17" ht="12.75" customHeight="1" x14ac:dyDescent="0.2">
      <c r="A23" s="9">
        <v>3</v>
      </c>
      <c r="B23" s="9"/>
      <c r="C23" s="9"/>
      <c r="D23" s="82">
        <f>ROUND(C23/29.57,1)</f>
        <v>0</v>
      </c>
      <c r="E23" s="36"/>
      <c r="F23" s="38" t="e">
        <f>ROUND(D23/E23,2)</f>
        <v>#DIV/0!</v>
      </c>
      <c r="G23" s="38" t="e">
        <f>ROUND(F23*'Cement Cal.'!$E$28,2)</f>
        <v>#DIV/0!</v>
      </c>
      <c r="H23" s="9"/>
    </row>
    <row r="24" spans="1:17" x14ac:dyDescent="0.2">
      <c r="A24" s="13" t="s">
        <v>61</v>
      </c>
      <c r="B24" s="1"/>
      <c r="C24" s="1"/>
      <c r="D24" s="37"/>
      <c r="E24" s="37"/>
      <c r="F24" s="39"/>
      <c r="G24" s="39"/>
      <c r="H24" s="1"/>
    </row>
    <row r="25" spans="1:17" x14ac:dyDescent="0.2">
      <c r="A25" s="9">
        <v>1</v>
      </c>
      <c r="B25" s="9"/>
      <c r="C25" s="9"/>
      <c r="D25" s="82">
        <f>ROUND(C25/29.57,1)</f>
        <v>0</v>
      </c>
      <c r="E25" s="36"/>
      <c r="F25" s="38" t="e">
        <f>ROUND(D25/E25,2)</f>
        <v>#DIV/0!</v>
      </c>
      <c r="G25" s="38" t="e">
        <f>ROUND(F25*'Cement Cal.'!$E$28,2)</f>
        <v>#DIV/0!</v>
      </c>
      <c r="H25" s="9"/>
    </row>
    <row r="26" spans="1:17" x14ac:dyDescent="0.2">
      <c r="A26" s="9">
        <v>2</v>
      </c>
      <c r="B26" s="9"/>
      <c r="C26" s="9"/>
      <c r="D26" s="82">
        <f>ROUND(C26/29.57,1)</f>
        <v>0</v>
      </c>
      <c r="E26" s="36"/>
      <c r="F26" s="38" t="e">
        <f>ROUND(D26/E26,2)</f>
        <v>#DIV/0!</v>
      </c>
      <c r="G26" s="38" t="e">
        <f>ROUND(F26*'Cement Cal.'!$E$28,2)</f>
        <v>#DIV/0!</v>
      </c>
      <c r="H26" s="9"/>
    </row>
    <row r="27" spans="1:17" x14ac:dyDescent="0.2">
      <c r="A27" s="9">
        <v>3</v>
      </c>
      <c r="B27" s="9"/>
      <c r="C27" s="9"/>
      <c r="D27" s="82">
        <f>ROUND(C27/29.57,1)</f>
        <v>0</v>
      </c>
      <c r="E27" s="36"/>
      <c r="F27" s="38" t="e">
        <f>ROUND(D27/E27,2)</f>
        <v>#DIV/0!</v>
      </c>
      <c r="G27" s="38" t="e">
        <f>ROUND(F27*'Cement Cal.'!$E$28,2)</f>
        <v>#DIV/0!</v>
      </c>
      <c r="H27" s="9"/>
    </row>
    <row r="28" spans="1:17" x14ac:dyDescent="0.2">
      <c r="F28" s="24"/>
      <c r="I28" s="22"/>
    </row>
    <row r="29" spans="1:17" x14ac:dyDescent="0.2">
      <c r="A29" s="13" t="s">
        <v>91</v>
      </c>
      <c r="F29" s="22"/>
      <c r="G29" s="22"/>
      <c r="H29" s="22"/>
      <c r="I29" s="22"/>
    </row>
    <row r="31" spans="1:17" x14ac:dyDescent="0.2">
      <c r="J31" s="21" t="s">
        <v>82</v>
      </c>
      <c r="K31" s="11">
        <f>K32*0.97</f>
        <v>0</v>
      </c>
    </row>
    <row r="32" spans="1:17" x14ac:dyDescent="0.2">
      <c r="A32" s="23" t="s">
        <v>77</v>
      </c>
      <c r="F32" s="19" t="s">
        <v>79</v>
      </c>
      <c r="H32" s="11" t="s">
        <v>80</v>
      </c>
      <c r="K32" s="10">
        <f>'Cement Cal.'!E40</f>
        <v>0</v>
      </c>
    </row>
    <row r="33" spans="1:17" x14ac:dyDescent="0.2">
      <c r="H33" s="11" t="s">
        <v>81</v>
      </c>
      <c r="J33" s="21" t="s">
        <v>83</v>
      </c>
      <c r="K33" s="11">
        <f>K32*1.03</f>
        <v>0</v>
      </c>
    </row>
    <row r="35" spans="1:17" x14ac:dyDescent="0.2">
      <c r="A35" s="92" t="s">
        <v>53</v>
      </c>
      <c r="B35" s="92" t="s">
        <v>84</v>
      </c>
      <c r="C35" s="92" t="s">
        <v>85</v>
      </c>
      <c r="D35" s="92" t="s">
        <v>86</v>
      </c>
      <c r="E35" s="92" t="s">
        <v>87</v>
      </c>
      <c r="F35" s="92" t="s">
        <v>88</v>
      </c>
      <c r="G35" s="92" t="s">
        <v>89</v>
      </c>
      <c r="H35" s="92" t="s">
        <v>90</v>
      </c>
    </row>
    <row r="36" spans="1:17" x14ac:dyDescent="0.2">
      <c r="A36" s="92"/>
      <c r="B36" s="92"/>
      <c r="C36" s="92"/>
      <c r="D36" s="92"/>
      <c r="E36" s="92"/>
      <c r="F36" s="92"/>
      <c r="G36" s="92"/>
      <c r="H36" s="92"/>
    </row>
    <row r="37" spans="1:17" x14ac:dyDescent="0.2">
      <c r="A37" s="92"/>
      <c r="B37" s="92"/>
      <c r="C37" s="92"/>
      <c r="D37" s="92"/>
      <c r="E37" s="92"/>
      <c r="F37" s="92"/>
      <c r="G37" s="92"/>
      <c r="H37" s="92"/>
    </row>
    <row r="38" spans="1:17" x14ac:dyDescent="0.2">
      <c r="A38" s="9">
        <v>1</v>
      </c>
      <c r="B38" s="36"/>
      <c r="C38" s="41"/>
      <c r="D38" s="82">
        <f>ROUND(C38/29.57,1)</f>
        <v>0</v>
      </c>
      <c r="E38" s="36"/>
      <c r="F38" s="38" t="e">
        <f>ROUND(D38/E38,2)</f>
        <v>#DIV/0!</v>
      </c>
      <c r="G38" s="38" t="e">
        <f>ROUND(F38*'Cement Cal.'!$E$28,2)</f>
        <v>#DIV/0!</v>
      </c>
      <c r="H38" s="9"/>
    </row>
    <row r="39" spans="1:17" x14ac:dyDescent="0.2">
      <c r="A39" s="9">
        <v>2</v>
      </c>
      <c r="B39" s="36"/>
      <c r="C39" s="41"/>
      <c r="D39" s="82">
        <f>ROUND(C39/29.57,1)</f>
        <v>0</v>
      </c>
      <c r="E39" s="36"/>
      <c r="F39" s="38" t="e">
        <f>ROUND(D39/E39,2)</f>
        <v>#DIV/0!</v>
      </c>
      <c r="G39" s="38" t="e">
        <f>ROUND(F39*'Cement Cal.'!$E$28,2)</f>
        <v>#DIV/0!</v>
      </c>
      <c r="H39" s="9"/>
    </row>
    <row r="40" spans="1:17" x14ac:dyDescent="0.2">
      <c r="A40" s="9">
        <v>3</v>
      </c>
      <c r="B40" s="36"/>
      <c r="C40" s="41"/>
      <c r="D40" s="82">
        <f>ROUND(C40/29.57,1)</f>
        <v>0</v>
      </c>
      <c r="E40" s="36"/>
      <c r="F40" s="38" t="e">
        <f>ROUND(D40/E40,2)</f>
        <v>#DIV/0!</v>
      </c>
      <c r="G40" s="38" t="e">
        <f>ROUND(F40*'Cement Cal.'!$E$28,2)</f>
        <v>#DIV/0!</v>
      </c>
      <c r="H40" s="9"/>
      <c r="N40" s="91" t="s">
        <v>124</v>
      </c>
      <c r="O40" s="91"/>
      <c r="P40" s="91"/>
    </row>
    <row r="41" spans="1:17" x14ac:dyDescent="0.2">
      <c r="A41" s="9"/>
      <c r="B41" s="36"/>
      <c r="C41" s="41"/>
      <c r="D41" s="36"/>
      <c r="E41" s="36"/>
      <c r="F41" s="38"/>
      <c r="G41" s="38"/>
      <c r="H41" s="9"/>
      <c r="N41" s="1" t="s">
        <v>125</v>
      </c>
      <c r="O41" s="11" t="s">
        <v>126</v>
      </c>
      <c r="P41" s="91" t="s">
        <v>127</v>
      </c>
      <c r="Q41" s="91"/>
    </row>
    <row r="42" spans="1:17" x14ac:dyDescent="0.2">
      <c r="A42" s="9">
        <v>1</v>
      </c>
      <c r="B42" s="36"/>
      <c r="C42" s="41"/>
      <c r="D42" s="82">
        <f>ROUND(C42/29.57,1)</f>
        <v>0</v>
      </c>
      <c r="E42" s="36"/>
      <c r="F42" s="38" t="e">
        <f>ROUND(D42/E42,2)</f>
        <v>#DIV/0!</v>
      </c>
      <c r="G42" s="38" t="e">
        <f>ROUND(F42*'Cement Cal.'!$E$28,2)</f>
        <v>#DIV/0!</v>
      </c>
      <c r="H42" s="9"/>
      <c r="N42" s="43">
        <f>B38</f>
        <v>0</v>
      </c>
      <c r="O42" s="43" t="e">
        <f>AVERAGE(G38)</f>
        <v>#DIV/0!</v>
      </c>
      <c r="P42" s="1" t="s">
        <v>125</v>
      </c>
      <c r="Q42" s="11" t="s">
        <v>126</v>
      </c>
    </row>
    <row r="43" spans="1:17" x14ac:dyDescent="0.2">
      <c r="A43" s="9">
        <v>2</v>
      </c>
      <c r="B43" s="36"/>
      <c r="C43" s="41"/>
      <c r="D43" s="82">
        <f>ROUND(C43/29.57,1)</f>
        <v>0</v>
      </c>
      <c r="E43" s="36"/>
      <c r="F43" s="38" t="e">
        <f>ROUND(D43/E43,2)</f>
        <v>#DIV/0!</v>
      </c>
      <c r="G43" s="38" t="e">
        <f>ROUND(F43*'Cement Cal.'!$E$28,2)</f>
        <v>#DIV/0!</v>
      </c>
      <c r="H43" s="9"/>
      <c r="N43" s="43">
        <f>B42</f>
        <v>0</v>
      </c>
      <c r="O43" s="43" t="e">
        <f>AVERAGE(G42)</f>
        <v>#DIV/0!</v>
      </c>
      <c r="P43" s="11">
        <f>C52</f>
        <v>0</v>
      </c>
      <c r="Q43" s="40" t="e">
        <f>AVERAGE(L52:L54)</f>
        <v>#DIV/0!</v>
      </c>
    </row>
    <row r="44" spans="1:17" x14ac:dyDescent="0.2">
      <c r="A44" s="9">
        <v>3</v>
      </c>
      <c r="B44" s="36"/>
      <c r="C44" s="41"/>
      <c r="D44" s="82">
        <f>ROUND(C44/29.57,1)</f>
        <v>0</v>
      </c>
      <c r="E44" s="36"/>
      <c r="F44" s="38" t="e">
        <f>ROUND(D44/E44,2)</f>
        <v>#DIV/0!</v>
      </c>
      <c r="G44" s="38" t="e">
        <f>ROUND(F44*'Cement Cal.'!$E$28,2)</f>
        <v>#DIV/0!</v>
      </c>
      <c r="H44" s="9"/>
      <c r="N44" s="43">
        <f>B46</f>
        <v>0</v>
      </c>
      <c r="O44" s="43" t="e">
        <f>AVERAGE(G46)</f>
        <v>#DIV/0!</v>
      </c>
    </row>
    <row r="45" spans="1:17" x14ac:dyDescent="0.2">
      <c r="A45" s="9"/>
      <c r="B45" s="36"/>
      <c r="C45" s="41"/>
      <c r="D45" s="36"/>
      <c r="E45" s="36"/>
      <c r="F45" s="38"/>
      <c r="G45" s="38"/>
      <c r="H45" s="9"/>
    </row>
    <row r="46" spans="1:17" x14ac:dyDescent="0.2">
      <c r="A46" s="9">
        <v>1</v>
      </c>
      <c r="B46" s="36"/>
      <c r="C46" s="41"/>
      <c r="D46" s="82">
        <f>ROUND(C46/29.57,1)</f>
        <v>0</v>
      </c>
      <c r="E46" s="36"/>
      <c r="F46" s="38" t="e">
        <f>ROUND(D46/E46,2)</f>
        <v>#DIV/0!</v>
      </c>
      <c r="G46" s="38" t="e">
        <f>ROUND(F46*'Cement Cal.'!$E$28,2)</f>
        <v>#DIV/0!</v>
      </c>
      <c r="H46" s="9"/>
    </row>
    <row r="47" spans="1:17" x14ac:dyDescent="0.2">
      <c r="A47" s="9">
        <v>2</v>
      </c>
      <c r="B47" s="36"/>
      <c r="C47" s="41"/>
      <c r="D47" s="82">
        <f>ROUND(C47/29.57,1)</f>
        <v>0</v>
      </c>
      <c r="E47" s="36"/>
      <c r="F47" s="38" t="e">
        <f>ROUND(D47/E47,2)</f>
        <v>#DIV/0!</v>
      </c>
      <c r="G47" s="38" t="e">
        <f>ROUND(F47*'Cement Cal.'!$E$28,2)</f>
        <v>#DIV/0!</v>
      </c>
      <c r="H47" s="9"/>
    </row>
    <row r="48" spans="1:17" x14ac:dyDescent="0.2">
      <c r="A48" s="9">
        <v>3</v>
      </c>
      <c r="B48" s="36"/>
      <c r="C48" s="41"/>
      <c r="D48" s="82">
        <f>ROUND(C48/29.57,1)</f>
        <v>0</v>
      </c>
      <c r="E48" s="36"/>
      <c r="F48" s="38" t="e">
        <f>ROUND(D48/E48,2)</f>
        <v>#DIV/0!</v>
      </c>
      <c r="G48" s="38" t="e">
        <f>ROUND(F48*'Cement Cal.'!$E$28,2)</f>
        <v>#DIV/0!</v>
      </c>
      <c r="H48" s="9"/>
    </row>
    <row r="49" spans="1:8" x14ac:dyDescent="0.2">
      <c r="A49" s="13" t="s">
        <v>61</v>
      </c>
      <c r="B49" s="37"/>
      <c r="C49" s="42"/>
      <c r="D49" s="82"/>
      <c r="E49" s="37"/>
      <c r="F49" s="39"/>
      <c r="G49" s="39"/>
      <c r="H49" s="1"/>
    </row>
    <row r="50" spans="1:8" x14ac:dyDescent="0.2">
      <c r="A50" s="9">
        <v>1</v>
      </c>
      <c r="B50" s="36"/>
      <c r="C50" s="41"/>
      <c r="D50" s="82">
        <f>ROUND(C50/29.57,1)</f>
        <v>0</v>
      </c>
      <c r="E50" s="36"/>
      <c r="F50" s="38" t="e">
        <f>ROUND(D50/E50,2)</f>
        <v>#DIV/0!</v>
      </c>
      <c r="G50" s="38" t="e">
        <f>ROUND(F50*'Cement Cal.'!$E$28,2)</f>
        <v>#DIV/0!</v>
      </c>
      <c r="H50" s="9"/>
    </row>
    <row r="51" spans="1:8" x14ac:dyDescent="0.2">
      <c r="A51" s="9">
        <v>2</v>
      </c>
      <c r="B51" s="36"/>
      <c r="C51" s="41"/>
      <c r="D51" s="82">
        <f>ROUND(C51/29.57,1)</f>
        <v>0</v>
      </c>
      <c r="E51" s="36"/>
      <c r="F51" s="38" t="e">
        <f>ROUND(D51/E51,2)</f>
        <v>#DIV/0!</v>
      </c>
      <c r="G51" s="38" t="e">
        <f>ROUND(F51*'Cement Cal.'!$E$28,2)</f>
        <v>#DIV/0!</v>
      </c>
      <c r="H51" s="9"/>
    </row>
    <row r="52" spans="1:8" x14ac:dyDescent="0.2">
      <c r="A52" s="9">
        <v>3</v>
      </c>
      <c r="B52" s="36"/>
      <c r="C52" s="41"/>
      <c r="D52" s="82">
        <f>ROUND(C52/29.57,1)</f>
        <v>0</v>
      </c>
      <c r="E52" s="36"/>
      <c r="F52" s="38" t="e">
        <f>ROUND(D52/E52,2)</f>
        <v>#DIV/0!</v>
      </c>
      <c r="G52" s="38" t="e">
        <f>ROUND(F52*'Cement Cal.'!$E$28,2)</f>
        <v>#DIV/0!</v>
      </c>
      <c r="H52" s="9"/>
    </row>
  </sheetData>
  <mergeCells count="21">
    <mergeCell ref="N15:P15"/>
    <mergeCell ref="P16:Q16"/>
    <mergeCell ref="N40:P40"/>
    <mergeCell ref="P41:Q41"/>
    <mergeCell ref="A3:K3"/>
    <mergeCell ref="A35:A37"/>
    <mergeCell ref="B35:B37"/>
    <mergeCell ref="C35:C37"/>
    <mergeCell ref="H35:H37"/>
    <mergeCell ref="D35:D37"/>
    <mergeCell ref="E35:E37"/>
    <mergeCell ref="F35:F37"/>
    <mergeCell ref="G35:G37"/>
    <mergeCell ref="A10:A12"/>
    <mergeCell ref="F10:F12"/>
    <mergeCell ref="G10:G12"/>
    <mergeCell ref="H10:H12"/>
    <mergeCell ref="B10:B12"/>
    <mergeCell ref="C10:C12"/>
    <mergeCell ref="D10:D12"/>
    <mergeCell ref="E10:E12"/>
  </mergeCells>
  <phoneticPr fontId="0" type="noConversion"/>
  <pageMargins left="0.85" right="0.34" top="0.25" bottom="0.25" header="0.25" footer="0.2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workbookViewId="0">
      <selection activeCell="E8" sqref="E8:E9"/>
    </sheetView>
  </sheetViews>
  <sheetFormatPr defaultColWidth="9.140625" defaultRowHeight="12.75" x14ac:dyDescent="0.2"/>
  <cols>
    <col min="1" max="6" width="12.7109375" style="11" customWidth="1"/>
    <col min="7" max="16384" width="9.140625" style="11"/>
  </cols>
  <sheetData>
    <row r="1" spans="1:6" x14ac:dyDescent="0.2">
      <c r="C1" s="11" t="s">
        <v>9</v>
      </c>
      <c r="E1" s="11" t="s">
        <v>8</v>
      </c>
      <c r="F1" s="11">
        <v>5</v>
      </c>
    </row>
    <row r="3" spans="1:6" x14ac:dyDescent="0.2">
      <c r="A3" s="105" t="s">
        <v>92</v>
      </c>
      <c r="B3" s="105"/>
      <c r="C3" s="105"/>
      <c r="D3" s="105"/>
      <c r="E3" s="105"/>
      <c r="F3" s="105"/>
    </row>
    <row r="5" spans="1:6" x14ac:dyDescent="0.2">
      <c r="A5" s="92" t="s">
        <v>53</v>
      </c>
      <c r="B5" s="92" t="s">
        <v>93</v>
      </c>
      <c r="C5" s="9" t="s">
        <v>94</v>
      </c>
      <c r="D5" s="9" t="s">
        <v>95</v>
      </c>
      <c r="E5" s="9" t="s">
        <v>96</v>
      </c>
    </row>
    <row r="6" spans="1:6" x14ac:dyDescent="0.2">
      <c r="A6" s="92"/>
      <c r="B6" s="92"/>
      <c r="C6" s="92" t="s">
        <v>97</v>
      </c>
      <c r="D6" s="92" t="s">
        <v>98</v>
      </c>
      <c r="E6" s="92" t="s">
        <v>99</v>
      </c>
      <c r="F6" s="14" t="s">
        <v>100</v>
      </c>
    </row>
    <row r="7" spans="1:6" x14ac:dyDescent="0.2">
      <c r="A7" s="92"/>
      <c r="B7" s="92"/>
      <c r="C7" s="92"/>
      <c r="D7" s="92"/>
      <c r="E7" s="92"/>
      <c r="F7" s="14" t="s">
        <v>101</v>
      </c>
    </row>
    <row r="8" spans="1:6" x14ac:dyDescent="0.2">
      <c r="A8" s="106">
        <v>1</v>
      </c>
      <c r="B8" s="92"/>
      <c r="C8" s="92"/>
      <c r="D8" s="92"/>
      <c r="E8" s="104"/>
      <c r="F8" s="14" t="s">
        <v>102</v>
      </c>
    </row>
    <row r="9" spans="1:6" x14ac:dyDescent="0.2">
      <c r="A9" s="107"/>
      <c r="B9" s="92"/>
      <c r="C9" s="92"/>
      <c r="D9" s="92"/>
      <c r="E9" s="104"/>
    </row>
    <row r="10" spans="1:6" x14ac:dyDescent="0.2">
      <c r="A10" s="92"/>
      <c r="B10" s="92"/>
      <c r="C10" s="92"/>
      <c r="D10" s="92"/>
      <c r="E10" s="104"/>
    </row>
    <row r="11" spans="1:6" x14ac:dyDescent="0.2">
      <c r="A11" s="92"/>
      <c r="B11" s="92"/>
      <c r="C11" s="92"/>
      <c r="D11" s="92"/>
      <c r="E11" s="104"/>
    </row>
    <row r="12" spans="1:6" x14ac:dyDescent="0.2">
      <c r="A12" s="92"/>
      <c r="B12" s="92"/>
      <c r="C12" s="92"/>
      <c r="D12" s="92"/>
      <c r="E12" s="104"/>
    </row>
    <row r="13" spans="1:6" x14ac:dyDescent="0.2">
      <c r="A13" s="92"/>
      <c r="B13" s="92"/>
      <c r="C13" s="92"/>
      <c r="D13" s="92"/>
      <c r="E13" s="104"/>
    </row>
    <row r="17" spans="1:1" x14ac:dyDescent="0.2">
      <c r="A17" s="19" t="s">
        <v>103</v>
      </c>
    </row>
  </sheetData>
  <mergeCells count="21">
    <mergeCell ref="E10:E11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A3:F3"/>
    <mergeCell ref="A5:A7"/>
    <mergeCell ref="B5:B7"/>
    <mergeCell ref="C6:C7"/>
    <mergeCell ref="D6:D7"/>
    <mergeCell ref="E6:E7"/>
    <mergeCell ref="E12:E13"/>
    <mergeCell ref="A12:A13"/>
    <mergeCell ref="B12:B13"/>
    <mergeCell ref="C12:C13"/>
    <mergeCell ref="D12:D13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vision xmlns="1cda7f23-2e5d-4d05-a902-d84317e23798">CM</Division>
    <Internal_x0020_or_x0020_External xmlns="700eeb62-744f-4e94-a6e9-24060a2be0a0">Internal</Internal_x0020_or_x0020_External>
    <Division_x0020_or_x0020_District_x0020_Template xmlns="700eeb62-744f-4e94-a6e9-24060a2be0a0">Division</Division_x0020_or_x0020_District_x0020_Template>
    <RW_Order xmlns="700eeb62-744f-4e94-a6e9-24060a2be0a0" xsi:nil="true"/>
    <_dlc_DocId xmlns="bd233b5c-ea0a-48dc-983d-08b3a4998154">EPROJECTS-748212775-204</_dlc_DocId>
    <_dlc_DocIdUrl xmlns="bd233b5c-ea0a-48dc-983d-08b3a4998154">
      <Url>http://eprojects/_layouts/15/DocIdRedir.aspx?ID=EPROJECTS-748212775-204</Url>
      <Description>EPROJECTS-748212775-204</Description>
    </_dlc_DocIdUrl>
  </documentManagement>
</p:properties>
</file>

<file path=customXml/item3.xml><?xml version="1.0" encoding="utf-8"?>
<?mso-contentType ?>
<SharedContentType xmlns="Microsoft.SharePoint.Taxonomy.ContentTypeSync" SourceId="18526a58-095d-4362-abb7-7a21836ac56d" ContentTypeId="0x0101" PreviousValue="false"/>
</file>

<file path=customXml/item4.xml><?xml version="1.0" encoding="utf-8"?>
<?mso-contentType ?>
<spe:Receivers xmlns:spe="http://schemas.microsoft.com/sharepoint/event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017548F08E4F409F70874BF8B72825" ma:contentTypeVersion="12" ma:contentTypeDescription="Create a new document." ma:contentTypeScope="" ma:versionID="426b9d41aeccf797cafae4e6f6ca2768">
  <xsd:schema xmlns:xsd="http://www.w3.org/2001/XMLSchema" xmlns:xs="http://www.w3.org/2001/XMLSchema" xmlns:p="http://schemas.microsoft.com/office/2006/metadata/properties" xmlns:ns2="bd233b5c-ea0a-48dc-983d-08b3a4998154" xmlns:ns3="1cda7f23-2e5d-4d05-a902-d84317e23798" xmlns:ns4="700eeb62-744f-4e94-a6e9-24060a2be0a0" targetNamespace="http://schemas.microsoft.com/office/2006/metadata/properties" ma:root="true" ma:fieldsID="5809a3b1083352feb757ac5f246270bd" ns2:_="" ns3:_="" ns4:_="">
    <xsd:import namespace="bd233b5c-ea0a-48dc-983d-08b3a4998154"/>
    <xsd:import namespace="1cda7f23-2e5d-4d05-a902-d84317e23798"/>
    <xsd:import namespace="700eeb62-744f-4e94-a6e9-24060a2be0a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ivision"/>
                <xsd:element ref="ns4:Internal_x0020_or_x0020_External"/>
                <xsd:element ref="ns4:Division_x0020_or_x0020_District_x0020_Template" minOccurs="0"/>
                <xsd:element ref="ns4:RW_Order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33b5c-ea0a-48dc-983d-08b3a49981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a7f23-2e5d-4d05-a902-d84317e23798" elementFormDefault="qualified">
    <xsd:import namespace="http://schemas.microsoft.com/office/2006/documentManagement/types"/>
    <xsd:import namespace="http://schemas.microsoft.com/office/infopath/2007/PartnerControls"/>
    <xsd:element name="Division" ma:index="9" ma:displayName="Division" ma:format="Dropdown" ma:internalName="Division">
      <xsd:simpleType>
        <xsd:restriction base="dms:Choice">
          <xsd:enumeration value="BR"/>
          <xsd:enumeration value="CM"/>
          <xsd:enumeration value="CR"/>
          <xsd:enumeration value="DE"/>
          <xsd:enumeration value="ECR"/>
          <xsd:enumeration value="FS"/>
          <xsd:enumeration value="RW"/>
          <xsd:enumeration value="TP"/>
          <xsd:enumeration value="T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eeb62-744f-4e94-a6e9-24060a2be0a0" elementFormDefault="qualified">
    <xsd:import namespace="http://schemas.microsoft.com/office/2006/documentManagement/types"/>
    <xsd:import namespace="http://schemas.microsoft.com/office/infopath/2007/PartnerControls"/>
    <xsd:element name="Internal_x0020_or_x0020_External" ma:index="10" ma:displayName="Internal or External" ma:format="Dropdown" ma:internalName="Internal_x0020_or_x0020_External">
      <xsd:simpleType>
        <xsd:restriction base="dms:Choice">
          <xsd:enumeration value="Internal"/>
          <xsd:enumeration value="External"/>
        </xsd:restriction>
      </xsd:simpleType>
    </xsd:element>
    <xsd:element name="Division_x0020_or_x0020_District_x0020_Template" ma:index="11" nillable="true" ma:displayName="Division or District Template" ma:default="Division" ma:format="Dropdown" ma:internalName="Division_x0020_or_x0020_District_x0020_Template">
      <xsd:simpleType>
        <xsd:restriction base="dms:Choice">
          <xsd:enumeration value="Division"/>
          <xsd:enumeration value="NW"/>
          <xsd:enumeration value="NE"/>
          <xsd:enumeration value="KC"/>
          <xsd:enumeration value="CD"/>
          <xsd:enumeration value="SL"/>
          <xsd:enumeration value="SW"/>
          <xsd:enumeration value="SE"/>
        </xsd:restriction>
      </xsd:simpleType>
    </xsd:element>
    <xsd:element name="RW_Order" ma:index="12" nillable="true" ma:displayName="RW_Order" ma:hidden="true" ma:internalName="RW_Order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A61B4B-D259-400F-8A5A-EAA4E5F641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5F2FE8-6ACB-4AEA-A9CB-1E7A9ECBCDF8}">
  <ds:schemaRefs>
    <ds:schemaRef ds:uri="http://schemas.microsoft.com/office/2006/metadata/properties"/>
    <ds:schemaRef ds:uri="http://schemas.microsoft.com/office/infopath/2007/PartnerControls"/>
    <ds:schemaRef ds:uri="1cda7f23-2e5d-4d05-a902-d84317e23798"/>
    <ds:schemaRef ds:uri="700eeb62-744f-4e94-a6e9-24060a2be0a0"/>
    <ds:schemaRef ds:uri="bd233b5c-ea0a-48dc-983d-08b3a4998154"/>
  </ds:schemaRefs>
</ds:datastoreItem>
</file>

<file path=customXml/itemProps3.xml><?xml version="1.0" encoding="utf-8"?>
<ds:datastoreItem xmlns:ds="http://schemas.openxmlformats.org/officeDocument/2006/customXml" ds:itemID="{2CC71A91-A107-48DE-81AA-95160A3F478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3B5AD82-DA63-48A3-AF8D-01D9F084DA8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CB3778F-13FF-4739-99E4-4625F0DD5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33b5c-ea0a-48dc-983d-08b3a4998154"/>
    <ds:schemaRef ds:uri="1cda7f23-2e5d-4d05-a902-d84317e23798"/>
    <ds:schemaRef ds:uri="700eeb62-744f-4e94-a6e9-24060a2be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Cement Cal.</vt:lpstr>
      <vt:lpstr>Water Cal.</vt:lpstr>
      <vt:lpstr>Agg Cal.</vt:lpstr>
      <vt:lpstr>Admixture Cal.</vt:lpstr>
      <vt:lpstr>Cal. Check </vt:lpstr>
      <vt:lpstr>Water Settings Graph</vt:lpstr>
      <vt:lpstr>Water Reducer Setting Graph</vt:lpstr>
      <vt:lpstr>Air Entrainment Setting Graph</vt:lpstr>
      <vt:lpstr>'Admixture Cal.'!Print_Area</vt:lpstr>
      <vt:lpstr>'Agg Cal.'!Print_Area</vt:lpstr>
      <vt:lpstr>'Cement Cal.'!Print_Area</vt:lpstr>
      <vt:lpstr>'Water Cal.'!Print_Area</vt:lpstr>
    </vt:vector>
  </TitlesOfParts>
  <Company>MoDOT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Mobile Mixer Calibration Blank with formulas</dc:title>
  <dc:creator>Jeffrey L. Huffman</dc:creator>
  <cp:lastModifiedBy>Keith Smith</cp:lastModifiedBy>
  <cp:lastPrinted>2006-12-14T15:20:41Z</cp:lastPrinted>
  <dcterms:created xsi:type="dcterms:W3CDTF">2006-12-06T19:03:04Z</dcterms:created>
  <dcterms:modified xsi:type="dcterms:W3CDTF">2021-09-03T14:46:36Z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0x010100ED017548F08E4F409F70874BF8B72825</vt:lpwstr>
  </property>
  <property fmtid="{D5CDD505-2E9C-101B-9397-08002B2CF9AE}" pid="3" name="_dlc_DocIdItemGuid">
    <vt:lpwstr>20a68c2b-b91c-4bce-ac24-cf121c46d6fc</vt:lpwstr>
  </property>
  <property fmtid="{D5CDD505-2E9C-101B-9397-08002B2CF9AE}" pid="4" name="Order">
    <vt:r8>20400</vt:r8>
  </property>
</Properties>
</file>